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spholding-my.sharepoint.com/personal/s_gloveli_ipsp_ge/Documents/Desktop/"/>
    </mc:Choice>
  </mc:AlternateContent>
  <xr:revisionPtr revIDLastSave="0" documentId="13_ncr:1_{E8AA38D0-9A52-4E1D-A72C-0240F8C425C2}" xr6:coauthVersionLast="47" xr6:coauthVersionMax="47" xr10:uidLastSave="{00000000-0000-0000-0000-000000000000}"/>
  <bookViews>
    <workbookView xWindow="-120" yWindow="-120" windowWidth="29040" windowHeight="15840" tabRatio="894" xr2:uid="{00000000-000D-0000-FFFF-FFFF00000000}"/>
  </bookViews>
  <sheets>
    <sheet name="BS" sheetId="26" r:id="rId1"/>
    <sheet name="IS" sheetId="27" r:id="rId2"/>
    <sheet name="Insurance-Reinsurance" sheetId="21" r:id="rId3"/>
  </sheets>
  <definedNames>
    <definedName name="_xlnm._FilterDatabase" localSheetId="2" hidden="1">'Insurance-Reinsurance'!$B$11:$G$26</definedName>
    <definedName name="_xlnm.Print_Area" localSheetId="0">BS!$B$1:$E$58</definedName>
    <definedName name="_xlnm.Print_Area" localSheetId="1">IS!$B$1:$E$81</definedName>
  </definedNames>
  <calcPr calcId="191029"/>
</workbook>
</file>

<file path=xl/calcChain.xml><?xml version="1.0" encoding="utf-8"?>
<calcChain xmlns="http://schemas.openxmlformats.org/spreadsheetml/2006/main">
  <c r="F16" i="21" l="1"/>
  <c r="P17" i="21" l="1"/>
  <c r="Q17" i="21"/>
  <c r="R21" i="21" l="1"/>
  <c r="Y27" i="21"/>
  <c r="Y23" i="21"/>
  <c r="Y16" i="21"/>
  <c r="Y13" i="21"/>
  <c r="Y14" i="21"/>
  <c r="Y15" i="21"/>
  <c r="Y12" i="21"/>
  <c r="U12" i="21"/>
  <c r="U13" i="21"/>
  <c r="U14" i="21"/>
  <c r="U15" i="21"/>
  <c r="U16" i="21"/>
  <c r="G11" i="21"/>
  <c r="N13" i="21"/>
  <c r="N14" i="21"/>
  <c r="N15" i="21"/>
  <c r="N16" i="21"/>
  <c r="N12" i="21"/>
  <c r="F37" i="21" l="1"/>
  <c r="F38" i="21"/>
  <c r="F25" i="21"/>
  <c r="F26" i="21"/>
  <c r="F22" i="21"/>
  <c r="F19" i="21"/>
  <c r="F20" i="21"/>
  <c r="F18" i="21"/>
  <c r="F12" i="21"/>
  <c r="N18" i="21"/>
  <c r="U18" i="21"/>
  <c r="Y18" i="21"/>
  <c r="N19" i="21"/>
  <c r="U19" i="21"/>
  <c r="Y19" i="21"/>
  <c r="N20" i="21"/>
  <c r="U20" i="21"/>
  <c r="Y20" i="21"/>
  <c r="N22" i="21"/>
  <c r="U22" i="21"/>
  <c r="Y22" i="21"/>
  <c r="N25" i="21"/>
  <c r="U25" i="21"/>
  <c r="Y25" i="21"/>
  <c r="N26" i="21"/>
  <c r="U26" i="21"/>
  <c r="Y26" i="21"/>
  <c r="N27" i="21"/>
  <c r="U27" i="21"/>
  <c r="N37" i="21"/>
  <c r="U37" i="21"/>
  <c r="Y37" i="21"/>
  <c r="N38" i="21"/>
  <c r="U38" i="21"/>
  <c r="Y38" i="21"/>
  <c r="E27" i="26" l="1"/>
  <c r="I21" i="21" l="1"/>
  <c r="J21" i="21"/>
  <c r="G21" i="21" l="1"/>
  <c r="Z11" i="21" l="1"/>
  <c r="E49" i="26" l="1"/>
  <c r="E61" i="27"/>
  <c r="A3" i="21"/>
  <c r="C11" i="21"/>
  <c r="D11" i="21"/>
  <c r="E11" i="21"/>
  <c r="I11" i="21"/>
  <c r="J11" i="21"/>
  <c r="K11" i="21"/>
  <c r="L11" i="21"/>
  <c r="M11" i="21"/>
  <c r="O11" i="21"/>
  <c r="P11" i="21"/>
  <c r="Q11" i="21"/>
  <c r="R11" i="21"/>
  <c r="S11" i="21"/>
  <c r="T11" i="21"/>
  <c r="V11" i="21"/>
  <c r="W11" i="21"/>
  <c r="X11" i="21"/>
  <c r="AA11" i="21"/>
  <c r="AC11" i="21"/>
  <c r="AD11" i="21"/>
  <c r="AE11" i="21"/>
  <c r="AF11" i="21"/>
  <c r="AG11" i="21"/>
  <c r="AH11" i="21"/>
  <c r="AI11" i="21"/>
  <c r="AJ11" i="21"/>
  <c r="AK11" i="21"/>
  <c r="AL11" i="21"/>
  <c r="F13" i="21"/>
  <c r="F14" i="21"/>
  <c r="F15" i="21"/>
  <c r="C17" i="21"/>
  <c r="D17" i="21"/>
  <c r="E17" i="21"/>
  <c r="G17" i="21"/>
  <c r="I17" i="21"/>
  <c r="J17" i="21"/>
  <c r="K17" i="21"/>
  <c r="L17" i="21"/>
  <c r="M17" i="21"/>
  <c r="O17" i="21"/>
  <c r="R17" i="21"/>
  <c r="S17" i="21"/>
  <c r="T17" i="21"/>
  <c r="V17" i="21"/>
  <c r="W17" i="21"/>
  <c r="X17" i="21"/>
  <c r="Z17" i="21"/>
  <c r="AA17" i="21"/>
  <c r="AC17" i="21"/>
  <c r="AD17" i="21"/>
  <c r="AE17" i="21"/>
  <c r="AF17" i="21"/>
  <c r="AG17" i="21"/>
  <c r="AH17" i="21"/>
  <c r="AI17" i="21"/>
  <c r="AJ17" i="21"/>
  <c r="AK17" i="21"/>
  <c r="AL17" i="21"/>
  <c r="C21" i="21"/>
  <c r="D21" i="21"/>
  <c r="E21" i="21"/>
  <c r="K21" i="21"/>
  <c r="L21" i="21"/>
  <c r="M21" i="21"/>
  <c r="O21" i="21"/>
  <c r="P21" i="21"/>
  <c r="Q21" i="21"/>
  <c r="S21" i="21"/>
  <c r="T21" i="21"/>
  <c r="V21" i="21"/>
  <c r="W21" i="21"/>
  <c r="X21" i="21"/>
  <c r="Z21" i="21"/>
  <c r="AA21" i="21"/>
  <c r="AC21" i="21"/>
  <c r="AD21" i="21"/>
  <c r="AE21" i="21"/>
  <c r="AF21" i="21"/>
  <c r="AG21" i="21"/>
  <c r="AH21" i="21"/>
  <c r="AI21" i="21"/>
  <c r="AJ21" i="21"/>
  <c r="AK21" i="21"/>
  <c r="AL21" i="21"/>
  <c r="Y21" i="21"/>
  <c r="F23" i="21"/>
  <c r="N23" i="21"/>
  <c r="U23" i="21"/>
  <c r="C24" i="21"/>
  <c r="D24" i="21"/>
  <c r="E24" i="21"/>
  <c r="G24" i="21"/>
  <c r="I24" i="21"/>
  <c r="J24" i="21"/>
  <c r="K24" i="21"/>
  <c r="L24" i="21"/>
  <c r="M24" i="21"/>
  <c r="O24" i="21"/>
  <c r="P24" i="21"/>
  <c r="Q24" i="21"/>
  <c r="R24" i="21"/>
  <c r="S24" i="21"/>
  <c r="T24" i="21"/>
  <c r="V24" i="21"/>
  <c r="W24" i="21"/>
  <c r="X24" i="21"/>
  <c r="Z24" i="21"/>
  <c r="AA24" i="21"/>
  <c r="AC24" i="21"/>
  <c r="AD24" i="21"/>
  <c r="AE24" i="21"/>
  <c r="AF24" i="21"/>
  <c r="AG24" i="21"/>
  <c r="AH24" i="21"/>
  <c r="AI24" i="21"/>
  <c r="AJ24" i="21"/>
  <c r="AK24" i="21"/>
  <c r="AL24" i="21"/>
  <c r="F27" i="21"/>
  <c r="F28" i="21"/>
  <c r="N28" i="21"/>
  <c r="U28" i="21"/>
  <c r="Y28" i="21"/>
  <c r="F29" i="21"/>
  <c r="N29" i="21"/>
  <c r="U29" i="21"/>
  <c r="Y29" i="21"/>
  <c r="C30" i="21"/>
  <c r="D30" i="21"/>
  <c r="E30" i="21"/>
  <c r="G30" i="21"/>
  <c r="I30" i="21"/>
  <c r="J30" i="21"/>
  <c r="K30" i="21"/>
  <c r="L30" i="21"/>
  <c r="M30" i="21"/>
  <c r="O30" i="21"/>
  <c r="P30" i="21"/>
  <c r="Q30" i="21"/>
  <c r="R30" i="21"/>
  <c r="S30" i="21"/>
  <c r="T30" i="21"/>
  <c r="V30" i="21"/>
  <c r="W30" i="21"/>
  <c r="X30" i="21"/>
  <c r="Z30" i="21"/>
  <c r="AA30" i="21"/>
  <c r="AC30" i="21"/>
  <c r="AD30" i="21"/>
  <c r="AE30" i="21"/>
  <c r="AF30" i="21"/>
  <c r="AG30" i="21"/>
  <c r="AH30" i="21"/>
  <c r="AI30" i="21"/>
  <c r="AJ30" i="21"/>
  <c r="AK30" i="21"/>
  <c r="AL30" i="21"/>
  <c r="F31" i="21"/>
  <c r="N31" i="21"/>
  <c r="U31" i="21"/>
  <c r="Y31" i="21"/>
  <c r="F32" i="21"/>
  <c r="N32" i="21"/>
  <c r="U32" i="21"/>
  <c r="Y32" i="21"/>
  <c r="F33" i="21"/>
  <c r="N33" i="21"/>
  <c r="U33" i="21"/>
  <c r="Y33" i="21"/>
  <c r="C34" i="21"/>
  <c r="D34" i="21"/>
  <c r="E34" i="21"/>
  <c r="G34" i="21"/>
  <c r="I34" i="21"/>
  <c r="J34" i="21"/>
  <c r="K34" i="21"/>
  <c r="L34" i="21"/>
  <c r="M34" i="21"/>
  <c r="O34" i="21"/>
  <c r="P34" i="21"/>
  <c r="Q34" i="21"/>
  <c r="R34" i="21"/>
  <c r="S34" i="21"/>
  <c r="T34" i="21"/>
  <c r="V34" i="21"/>
  <c r="W34" i="21"/>
  <c r="X34" i="21"/>
  <c r="Z34" i="21"/>
  <c r="AA34" i="21"/>
  <c r="AC34" i="21"/>
  <c r="AD34" i="21"/>
  <c r="AE34" i="21"/>
  <c r="AF34" i="21"/>
  <c r="AG34" i="21"/>
  <c r="AH34" i="21"/>
  <c r="AI34" i="21"/>
  <c r="AJ34" i="21"/>
  <c r="AK34" i="21"/>
  <c r="AL34" i="21"/>
  <c r="F35" i="21"/>
  <c r="N35" i="21"/>
  <c r="U35" i="21"/>
  <c r="Y35" i="21"/>
  <c r="F36" i="21"/>
  <c r="N36" i="21"/>
  <c r="U36" i="21"/>
  <c r="Y36" i="21"/>
  <c r="F39" i="21"/>
  <c r="N39" i="21"/>
  <c r="U39" i="21"/>
  <c r="Y39" i="21"/>
  <c r="C40" i="21"/>
  <c r="D40" i="21"/>
  <c r="E40" i="21"/>
  <c r="G40" i="21"/>
  <c r="I40" i="21"/>
  <c r="J40" i="21"/>
  <c r="K40" i="21"/>
  <c r="L40" i="21"/>
  <c r="M40" i="21"/>
  <c r="O40" i="21"/>
  <c r="P40" i="21"/>
  <c r="Q40" i="21"/>
  <c r="R40" i="21"/>
  <c r="S40" i="21"/>
  <c r="T40" i="21"/>
  <c r="V40" i="21"/>
  <c r="W40" i="21"/>
  <c r="X40" i="21"/>
  <c r="Z40" i="21"/>
  <c r="AA40" i="21"/>
  <c r="AC40" i="21"/>
  <c r="AD40" i="21"/>
  <c r="AE40" i="21"/>
  <c r="AF40" i="21"/>
  <c r="AG40" i="21"/>
  <c r="AH40" i="21"/>
  <c r="AI40" i="21"/>
  <c r="AJ40" i="21"/>
  <c r="AK40" i="21"/>
  <c r="AL40" i="21"/>
  <c r="F41" i="21"/>
  <c r="N41" i="21"/>
  <c r="U41" i="21"/>
  <c r="Y41" i="21"/>
  <c r="F42" i="21"/>
  <c r="N42" i="21"/>
  <c r="U42" i="21"/>
  <c r="Y42" i="21"/>
  <c r="F43" i="21"/>
  <c r="N43" i="21"/>
  <c r="U43" i="21"/>
  <c r="Y43" i="21"/>
  <c r="F44" i="21"/>
  <c r="N44" i="21"/>
  <c r="U44" i="21"/>
  <c r="Y44" i="21"/>
  <c r="C45" i="21"/>
  <c r="D45" i="21"/>
  <c r="E45" i="21"/>
  <c r="G45" i="21"/>
  <c r="I45" i="21"/>
  <c r="J45" i="21"/>
  <c r="K45" i="21"/>
  <c r="L45" i="21"/>
  <c r="M45" i="21"/>
  <c r="O45" i="21"/>
  <c r="P45" i="21"/>
  <c r="Q45" i="21"/>
  <c r="R45" i="21"/>
  <c r="S45" i="21"/>
  <c r="T45" i="21"/>
  <c r="V45" i="21"/>
  <c r="W45" i="21"/>
  <c r="X45" i="21"/>
  <c r="Z45" i="21"/>
  <c r="AA45" i="21"/>
  <c r="AC45" i="21"/>
  <c r="AD45" i="21"/>
  <c r="AE45" i="21"/>
  <c r="AF45" i="21"/>
  <c r="AG45" i="21"/>
  <c r="AH45" i="21"/>
  <c r="AI45" i="21"/>
  <c r="AJ45" i="21"/>
  <c r="AK45" i="21"/>
  <c r="AL45" i="21"/>
  <c r="F46" i="21"/>
  <c r="N46" i="21"/>
  <c r="U46" i="21"/>
  <c r="Y46" i="21"/>
  <c r="F47" i="21"/>
  <c r="N47" i="21"/>
  <c r="U47" i="21"/>
  <c r="Y47" i="21"/>
  <c r="F48" i="21"/>
  <c r="N48" i="21"/>
  <c r="U48" i="21"/>
  <c r="Y48" i="21"/>
  <c r="F49" i="21"/>
  <c r="N49" i="21"/>
  <c r="U49" i="21"/>
  <c r="Y49" i="21"/>
  <c r="B1" i="27"/>
  <c r="E13" i="27"/>
  <c r="E19" i="27"/>
  <c r="E29" i="27"/>
  <c r="E35" i="27"/>
  <c r="E49" i="27"/>
  <c r="E40" i="26"/>
  <c r="Y40" i="21" l="1"/>
  <c r="Y30" i="21"/>
  <c r="U34" i="21"/>
  <c r="F34" i="21"/>
  <c r="U30" i="21"/>
  <c r="N17" i="21"/>
  <c r="U40" i="21"/>
  <c r="AJ50" i="21"/>
  <c r="Y17" i="21"/>
  <c r="Y34" i="21"/>
  <c r="N30" i="21"/>
  <c r="R50" i="21"/>
  <c r="U17" i="21"/>
  <c r="N21" i="21"/>
  <c r="F17" i="21"/>
  <c r="X50" i="21"/>
  <c r="L50" i="21"/>
  <c r="F40" i="21"/>
  <c r="F30" i="21"/>
  <c r="T50" i="21"/>
  <c r="S50" i="21"/>
  <c r="F21" i="21"/>
  <c r="Y24" i="21"/>
  <c r="Y11" i="21"/>
  <c r="P50" i="21"/>
  <c r="Q50" i="21"/>
  <c r="N45" i="21"/>
  <c r="K50" i="21"/>
  <c r="M50" i="21"/>
  <c r="J50" i="21"/>
  <c r="G50" i="21"/>
  <c r="C50" i="21"/>
  <c r="E50" i="21"/>
  <c r="E41" i="27"/>
  <c r="E22" i="27"/>
  <c r="E50" i="26"/>
  <c r="AA50" i="21"/>
  <c r="V50" i="21"/>
  <c r="U24" i="21"/>
  <c r="U21" i="21"/>
  <c r="N24" i="21"/>
  <c r="F24" i="21"/>
  <c r="D50" i="21"/>
  <c r="H50" i="21"/>
  <c r="Y45" i="21"/>
  <c r="U45" i="21"/>
  <c r="F45" i="21"/>
  <c r="N40" i="21"/>
  <c r="N34" i="21"/>
  <c r="Z50" i="21"/>
  <c r="W50" i="21"/>
  <c r="AL50" i="21"/>
  <c r="AH50" i="21"/>
  <c r="AG50" i="21"/>
  <c r="I50" i="21"/>
  <c r="AK50" i="21"/>
  <c r="AI50" i="21"/>
  <c r="AF50" i="21"/>
  <c r="AE50" i="21"/>
  <c r="AC50" i="21"/>
  <c r="O50" i="21"/>
  <c r="AD50" i="21"/>
  <c r="U11" i="21"/>
  <c r="N11" i="21"/>
  <c r="F11" i="21"/>
  <c r="Y50" i="21" l="1"/>
  <c r="N50" i="21"/>
  <c r="E43" i="27"/>
  <c r="U50" i="21"/>
  <c r="F50" i="21"/>
  <c r="E72" i="27" l="1"/>
  <c r="E74" i="27" l="1"/>
</calcChain>
</file>

<file path=xl/sharedStrings.xml><?xml version="1.0" encoding="utf-8"?>
<sst xmlns="http://schemas.openxmlformats.org/spreadsheetml/2006/main" count="328" uniqueCount="246">
  <si>
    <t>მზღვეველი: სს "პსპ დაზღვევა"</t>
  </si>
  <si>
    <t>ფორმა N1</t>
  </si>
  <si>
    <t xml:space="preserve"> ფინანსური მდგომარეობის ანგარიშგება  (საბალანსო უწყისი)</t>
  </si>
  <si>
    <t>ლარებში</t>
  </si>
  <si>
    <t>სტრიქონის კოდი</t>
  </si>
  <si>
    <t>N</t>
  </si>
  <si>
    <t>საანგარიშო პერიოდი</t>
  </si>
  <si>
    <t>აქტივები</t>
  </si>
  <si>
    <t>00010</t>
  </si>
  <si>
    <t xml:space="preserve"> - ფულადი სახსრები და მათი ეკვივალენტები</t>
  </si>
  <si>
    <t>00020</t>
  </si>
  <si>
    <t xml:space="preserve"> - მოთხოვნები საკრედიტო დაწესებულებების მიმართ</t>
  </si>
  <si>
    <t>00030</t>
  </si>
  <si>
    <t xml:space="preserve"> - გასაყიდად არსებული ფინანსური აქტივები</t>
  </si>
  <si>
    <t>00040</t>
  </si>
  <si>
    <t xml:space="preserve"> - დაფარვის ვადამდე მფლობელობაში არსებული ფინანსური აქტივები</t>
  </si>
  <si>
    <t>00050</t>
  </si>
  <si>
    <t xml:space="preserve"> - რეალური ღირებულებით აღრიცხული ფინანსური აქტივები, მოგებაში ან ზარალში ასახვით</t>
  </si>
  <si>
    <t>00060</t>
  </si>
  <si>
    <t xml:space="preserve"> - სადაზღვევო მოთხოვნები, წმინდა</t>
  </si>
  <si>
    <t>00070</t>
  </si>
  <si>
    <t xml:space="preserve"> - გადაზღვევის მოთხოვნები, წმინდა</t>
  </si>
  <si>
    <t>00080</t>
  </si>
  <si>
    <t xml:space="preserve"> - მოთხოვნები გადარჩენილი ქონებიდან</t>
  </si>
  <si>
    <t>00090</t>
  </si>
  <si>
    <t xml:space="preserve"> - გაცემული სესხები, წმინდა</t>
  </si>
  <si>
    <t>00100</t>
  </si>
  <si>
    <t xml:space="preserve"> - ინვესტიციები მეკავშირე კომპანიებში</t>
  </si>
  <si>
    <t>00110</t>
  </si>
  <si>
    <t xml:space="preserve"> - ინვესტიციები შვილობილ კომპანიებში</t>
  </si>
  <si>
    <t>00120</t>
  </si>
  <si>
    <t xml:space="preserve"> - გადამზღვევლის წილი სადაზღვევო რეზერვებში</t>
  </si>
  <si>
    <t>00130</t>
  </si>
  <si>
    <t xml:space="preserve"> - გადავადებული საკომისიო ხარჯი</t>
  </si>
  <si>
    <t>00140</t>
  </si>
  <si>
    <t xml:space="preserve"> - ძირითადი საშუალებები, წმინდა</t>
  </si>
  <si>
    <t>00150</t>
  </si>
  <si>
    <t xml:space="preserve"> - საინვესტიციო ქონება</t>
  </si>
  <si>
    <t>00160</t>
  </si>
  <si>
    <t xml:space="preserve"> - გუდვილი და სხვა არამატერიალური აქტივები, წმინდა</t>
  </si>
  <si>
    <t>00170</t>
  </si>
  <si>
    <t xml:space="preserve"> - გადავადებული საგადასახადო აქტივი</t>
  </si>
  <si>
    <t>00180</t>
  </si>
  <si>
    <t xml:space="preserve"> - სხვა აქტივები</t>
  </si>
  <si>
    <t>00190</t>
  </si>
  <si>
    <t xml:space="preserve">სულ აქტივები: </t>
  </si>
  <si>
    <t>ვალდებულებები</t>
  </si>
  <si>
    <t>00200</t>
  </si>
  <si>
    <t xml:space="preserve"> - სადაზღვევო რეზერვები, ბრუტო</t>
  </si>
  <si>
    <t>00210</t>
  </si>
  <si>
    <t xml:space="preserve"> - სხვა სადაზღვევო ვალდებულებები</t>
  </si>
  <si>
    <t>00220</t>
  </si>
  <si>
    <t xml:space="preserve"> - ვალდებულებები რეგრესიდან და გადარჩენილი ქონებიდან</t>
  </si>
  <si>
    <t>00230</t>
  </si>
  <si>
    <t xml:space="preserve"> - ფინანსური ვალდებულებები </t>
  </si>
  <si>
    <t>00240</t>
  </si>
  <si>
    <t xml:space="preserve"> - საპენსიო ვალდებულებები</t>
  </si>
  <si>
    <t>00250</t>
  </si>
  <si>
    <t xml:space="preserve"> - ვალდებულებები მეკავშირე კომპანიებთან</t>
  </si>
  <si>
    <t>00260</t>
  </si>
  <si>
    <t xml:space="preserve"> - ვალდებულებები შვილობილ კომპანიებთან</t>
  </si>
  <si>
    <t>00270</t>
  </si>
  <si>
    <t xml:space="preserve"> - გადავადებული საკომისიო შემოსავალი</t>
  </si>
  <si>
    <t>00280</t>
  </si>
  <si>
    <t xml:space="preserve"> - გადავადებული საგადასახადო ვალდებულება</t>
  </si>
  <si>
    <t>00290</t>
  </si>
  <si>
    <t xml:space="preserve"> - სხვა ვალდებულებები</t>
  </si>
  <si>
    <t>00300</t>
  </si>
  <si>
    <t>სულ ვალდებულებები:</t>
  </si>
  <si>
    <t>კაპიტალი</t>
  </si>
  <si>
    <t>00310</t>
  </si>
  <si>
    <t xml:space="preserve"> - სააქციო კაპიტალი/კაპიტალი შპს-ში</t>
  </si>
  <si>
    <t>00320</t>
  </si>
  <si>
    <t xml:space="preserve"> - საემისიო კაპიტალი</t>
  </si>
  <si>
    <t>00330</t>
  </si>
  <si>
    <t xml:space="preserve"> - გამოსყიდული აქციები</t>
  </si>
  <si>
    <t>00340</t>
  </si>
  <si>
    <t xml:space="preserve"> - აკუმულირებული მოგება/(ზარალი)</t>
  </si>
  <si>
    <t>00350</t>
  </si>
  <si>
    <t xml:space="preserve"> - პერიოდის წმინდა მოგება/(ზარალი)</t>
  </si>
  <si>
    <t>00360</t>
  </si>
  <si>
    <t xml:space="preserve"> - სხვა რეზერვები</t>
  </si>
  <si>
    <t>00370</t>
  </si>
  <si>
    <t>სულ კაპიტალი:</t>
  </si>
  <si>
    <t>00380</t>
  </si>
  <si>
    <t>სულ ვალდებულებები და კაპიტალი:</t>
  </si>
  <si>
    <t xml:space="preserve"> ფორმა N2</t>
  </si>
  <si>
    <t>სრული შემოსავლის ანგარიშგება (მოგება-ზარალის უწყისი)</t>
  </si>
  <si>
    <t>I. სადაზღვევო საქმიანობა (არასიცოცხლე)</t>
  </si>
  <si>
    <t xml:space="preserve"> - მოზიდული პრემია, ბრუტო</t>
  </si>
  <si>
    <t xml:space="preserve"> - გადაზღვევის პრემია</t>
  </si>
  <si>
    <t xml:space="preserve"> - ცვლილება გამოუმუშავებელი პრემიის რეზერვში, ბრუტო</t>
  </si>
  <si>
    <t xml:space="preserve"> - ცვლილება გამოუმუშავებელი პრემიის რეზერვში, გადამზღვევლის წილი</t>
  </si>
  <si>
    <t xml:space="preserve"> - გამომუშავებული პრემია (ნეტო)/სადაზღვევო შემოსავალი   (1-2-3+4)</t>
  </si>
  <si>
    <t xml:space="preserve"> - ანაზღაურებული ზარალები</t>
  </si>
  <si>
    <t xml:space="preserve"> - გადამზღვევლის წილი ანაზღაურებულ ზარალებში</t>
  </si>
  <si>
    <t xml:space="preserve"> - ცვლილება ზარალების რეზერვში, ბრუტო</t>
  </si>
  <si>
    <t xml:space="preserve"> - ცვლილება ზარალების რეზერვში, გადამზღვევლის წილი</t>
  </si>
  <si>
    <t xml:space="preserve"> - შემოსავალი რეგრესიდან და გადარჩენილი ქონებიდან, ნეტო</t>
  </si>
  <si>
    <t xml:space="preserve"> - სადაზღვევო/დამდგარი ზარალები, ნეტო   (6-7+8-9-10)</t>
  </si>
  <si>
    <t xml:space="preserve"> - დარიცხული ბონუსები</t>
  </si>
  <si>
    <t xml:space="preserve"> - საკომისიო შემოსავალი (ხარჯი), წმინდა</t>
  </si>
  <si>
    <t>სადაზღვევო მოგება (ზარალი), წმინდა   (5-11-12+13)</t>
  </si>
  <si>
    <t>II. სადაზღვევო საქმიანობა (სიცოცხლე)</t>
  </si>
  <si>
    <t xml:space="preserve"> - გამომუშავებული პრემია (ნეტო)/სადაზღვევო შემოსავალი (15-16-17+18)</t>
  </si>
  <si>
    <t xml:space="preserve"> -  გადამზღვევლის წილი ანაზღაურებულ ზარალებში</t>
  </si>
  <si>
    <t xml:space="preserve"> - შემოსავალი რეგრესიდან (სიცოცხლის)</t>
  </si>
  <si>
    <t xml:space="preserve"> - სადაზღვევო/დამდგარი ზარალები, ნეტო   (20-21+22-23-24)</t>
  </si>
  <si>
    <t xml:space="preserve"> - ცვლილება სიცოცხლის დაზღვევის რეზერვში, ბრუტო</t>
  </si>
  <si>
    <t xml:space="preserve"> - ცვლილება სიცოცხლის დაზღვევის რეზერვში, გადამზღვევლის წილი</t>
  </si>
  <si>
    <t xml:space="preserve"> - ცვლილება სიცოცხლის რეზერვში, ნეტო   (26-27)</t>
  </si>
  <si>
    <t xml:space="preserve"> - დარიცხული ბონუსები (სიცოცხლის)</t>
  </si>
  <si>
    <t>სადაზღვევო მოგება (ზარალი), წმინდა   (19-25+28-29+30)</t>
  </si>
  <si>
    <t>სადაზღვევო მოგება (ზარალი), წმინდა (14+31)</t>
  </si>
  <si>
    <t>III. საპენსიო საქმიანობა</t>
  </si>
  <si>
    <t xml:space="preserve"> - საპენსიო შემოსავალი:</t>
  </si>
  <si>
    <t xml:space="preserve"> - საპენსიო ხარჯები:</t>
  </si>
  <si>
    <t xml:space="preserve"> საპენსიო სქემის საინვესტიციო საქმიანობიდან წარმოშობილი ზარალი</t>
  </si>
  <si>
    <t>შედეგი საპენსიო საქმიანობიდან, წმინდა   (33-34–35)</t>
  </si>
  <si>
    <t>IV. შემოსავალი ინვესტიციებიდან</t>
  </si>
  <si>
    <t xml:space="preserve"> - საკრედიტო დაწესებულებებში განთავსებული დეპოზიტები</t>
  </si>
  <si>
    <t xml:space="preserve"> - ფინანსური აქტივები: - გასაყიდად არსებული</t>
  </si>
  <si>
    <t>00390</t>
  </si>
  <si>
    <t xml:space="preserve"> - ფინანსური აქტივები: - დაფარვის ვადამდე მფლობელობაში არსებული</t>
  </si>
  <si>
    <t>00400</t>
  </si>
  <si>
    <t xml:space="preserve"> - ფინანსური აქტივები: - რეალური ღირებულებით ასახული მოგებაში ან ზარალში ასახვით</t>
  </si>
  <si>
    <t>00410</t>
  </si>
  <si>
    <t>00420</t>
  </si>
  <si>
    <t>00430</t>
  </si>
  <si>
    <t>00440</t>
  </si>
  <si>
    <t xml:space="preserve"> - გაცემული სესხები</t>
  </si>
  <si>
    <t>00450</t>
  </si>
  <si>
    <t xml:space="preserve"> - სხვა ინვესტიციები</t>
  </si>
  <si>
    <t>00460</t>
  </si>
  <si>
    <t>შემოსავალი ინვესტიციებიდან   (37+38+39+40+41+42+43+44+45)</t>
  </si>
  <si>
    <t>V. სხვა ხარჯები და შემოსავლები</t>
  </si>
  <si>
    <t>00470</t>
  </si>
  <si>
    <t xml:space="preserve"> - ხელფასის ხარჯი და სხვა გაცემები</t>
  </si>
  <si>
    <t>00480</t>
  </si>
  <si>
    <t xml:space="preserve"> - ადმინისტრაციული ხარჯები</t>
  </si>
  <si>
    <t>00490</t>
  </si>
  <si>
    <t xml:space="preserve"> - გადასახადები</t>
  </si>
  <si>
    <t>00500</t>
  </si>
  <si>
    <t xml:space="preserve"> - ცვეთის, ამორტიზაციის და გაუფასურების ხარჯი</t>
  </si>
  <si>
    <t>00510</t>
  </si>
  <si>
    <t xml:space="preserve"> - ფინანსური ხარჯი</t>
  </si>
  <si>
    <t>00520</t>
  </si>
  <si>
    <t xml:space="preserve"> - ნეგატიური გუდვილი</t>
  </si>
  <si>
    <t>00530</t>
  </si>
  <si>
    <t xml:space="preserve"> - სხვა  შემოსავალი (ხარჯი), წმინდა</t>
  </si>
  <si>
    <t>00540</t>
  </si>
  <si>
    <t xml:space="preserve"> - მოგება (ზარალი) დაბეგვრამდე (32+36+46-47-48-49-50-51-52+53)</t>
  </si>
  <si>
    <t>00550</t>
  </si>
  <si>
    <t xml:space="preserve"> - მოგების გადასახადი</t>
  </si>
  <si>
    <t>00560</t>
  </si>
  <si>
    <t>პერიოდის წმინდა მოგება (ზარალი)   (54-55)</t>
  </si>
  <si>
    <t xml:space="preserve"> ფორმა N3</t>
  </si>
  <si>
    <t xml:space="preserve"> საანგარიშო პერიოდის განმავლობაში პირდაპირი დაზღვევის საქმიანობისა და გადაზღვევის(მიღებული) საერთო მონაცემები</t>
  </si>
  <si>
    <t>საერთო მონაცემები საანგარიშო პერიოდის განმავლობაში გაწეული პირდაპირი დაზღვევის საქმიანობის შესახებ</t>
  </si>
  <si>
    <t>საერთო მონაცემები საანგარიშო პერიოდის განმავლობაში გადაზღვევით მიღებული რისკების შესახებ</t>
  </si>
  <si>
    <t>სახეობის კოდი</t>
  </si>
  <si>
    <t>დაზღვევის სახეობა</t>
  </si>
  <si>
    <t>პოლისების რაოდენობა</t>
  </si>
  <si>
    <t>საანგარიშო პერიოდში დაზღვეული სატრანსპორტო საშუალებათა რაოდენობა</t>
  </si>
  <si>
    <t>სტატისტიკური მოზიდული პრემია</t>
  </si>
  <si>
    <t>ფინანსური მოზიდული პრემია</t>
  </si>
  <si>
    <t xml:space="preserve">გამომუშავებული პრემია </t>
  </si>
  <si>
    <t>ანაზღაურებული ზარალები</t>
  </si>
  <si>
    <t>საანგარიშო პერიოდის დამდგარი სადაზღვევო ზარალები</t>
  </si>
  <si>
    <t>გამომუშავებული პრემია</t>
  </si>
  <si>
    <t xml:space="preserve">ანაზღაურებული ზარალები </t>
  </si>
  <si>
    <t>გაფორმებული წლის დასაწყისიდან</t>
  </si>
  <si>
    <t>საანგარიშო თარიღისთვის მოქმედი</t>
  </si>
  <si>
    <t>მოზიდული პრემია</t>
  </si>
  <si>
    <t>გადაზღვევის პრემია</t>
  </si>
  <si>
    <t>გამომუშავებული პრემია ბრუტო</t>
  </si>
  <si>
    <t>გამომუშავებული პრემია ნეტო</t>
  </si>
  <si>
    <t>ანაზღაურებული ზარალი ბრუტო</t>
  </si>
  <si>
    <t>ანაზღაურებული ზარალი ნეტო</t>
  </si>
  <si>
    <t>საანგარიშო პერიოდის დამდგარი სადაზღვევო ზარალების ოდენობა (ბრუტო)</t>
  </si>
  <si>
    <t>საანგარიშო პერიოდის დამდგარი სადაზღვევო ზარალების ოდენობა (ნეტო)</t>
  </si>
  <si>
    <t>კორპორატიული</t>
  </si>
  <si>
    <t>საცალო</t>
  </si>
  <si>
    <t>სახელმწიფო</t>
  </si>
  <si>
    <t>სულ</t>
  </si>
  <si>
    <t>01</t>
  </si>
  <si>
    <t>სიცოცხლის დაზღვევა:</t>
  </si>
  <si>
    <t>სიცოცხლის ვადიანი დაზღვევა</t>
  </si>
  <si>
    <t>სიცოცხლის უვადო დაზღვევა</t>
  </si>
  <si>
    <t>სიცოცხლის დაზღვევის მაგროვებადი და დაბრუნებადი სახეობები</t>
  </si>
  <si>
    <t>სიცოცხლის დაზღვევის სხვა ფორმები</t>
  </si>
  <si>
    <t>02</t>
  </si>
  <si>
    <t>სამოგზაურო დაზღვევა</t>
  </si>
  <si>
    <t>03</t>
  </si>
  <si>
    <t>უბედური შემთხვევის დაზღვევა:</t>
  </si>
  <si>
    <t>დაზღვევა უბედური შემთხვევებისაგან</t>
  </si>
  <si>
    <t>მგზავრების, მძღოლის ან ეკიპაჟის დაზღვევა უბედური შემთხვევებისაგან</t>
  </si>
  <si>
    <t>04</t>
  </si>
  <si>
    <t>სამედიცინო (ჯანმრთელობის) დაზღვევა</t>
  </si>
  <si>
    <t>05</t>
  </si>
  <si>
    <t xml:space="preserve">სახმელეთო სატრანსპორტო საშუალებათა დაზღვევა (გარდა სარკინიგზო ტრანსპორტისა): </t>
  </si>
  <si>
    <t>სახმელეთო ავტოსატრანსპორტო საშუალებათა დაზღვევა (ავტოკასკო):</t>
  </si>
  <si>
    <t>სხვა სახმელეთო სატრანსპორტო საშუალებათა დაზღვევა</t>
  </si>
  <si>
    <t>06</t>
  </si>
  <si>
    <t xml:space="preserve">სახმელეთო ტრანსპორტის გამოყენებასთან დაკავშირებული სამოქალაქო პასუხისმგებლობის დაზღვევა: </t>
  </si>
  <si>
    <t>ავტომოტოტრანსპორტის მფლობელთა სამოქალაქო პასუხისმგებლობის სავალდებულო დაზღვევა</t>
  </si>
  <si>
    <t>სახმელეთო ტრანსპორტის გამოყენებასთან დაკავშირებული სამოქალაქო პასუხისმგებლობის დაზღვევა</t>
  </si>
  <si>
    <t>სახმელეთო გადამზიდველის სამოქალაქო პასუხისმგებლობის დაზღვევა</t>
  </si>
  <si>
    <t>07</t>
  </si>
  <si>
    <t>სარკინიგზო სატრანსპორტო საშუალებათა დაზღვევა</t>
  </si>
  <si>
    <t>08</t>
  </si>
  <si>
    <t>საჰაერო სატრანსპორტო საშუალებათა დაზღვევა (კორპუსის დაზღვევა)</t>
  </si>
  <si>
    <t>09</t>
  </si>
  <si>
    <t>საჰაერო სატრანსპორტო საშუალებათა გამოყენებასთან დაკავშირებული პასუხისმგებლობის დაზღვევა:</t>
  </si>
  <si>
    <t>საჰაერო გადამზიდველის პასუხისმგებლობის დაზღვევა</t>
  </si>
  <si>
    <t>სხვა პასუხისმგებლობის დაზღვევა, რომელიც დაკავშირებულია საჰაერო ტრანსპორტის გამოყენებასთან</t>
  </si>
  <si>
    <t>10</t>
  </si>
  <si>
    <t>მცურავი სატრანსპორტო საშუალებების დაზღვევა (კორპუსის დაზღვევა)</t>
  </si>
  <si>
    <t>11</t>
  </si>
  <si>
    <t>მცურავ სატრანსპორტო საშუალებათა გამოყენებასთან დაკავშირებული პასუხისმგებლობის დაზღვევა</t>
  </si>
  <si>
    <t>საზღვაო გადამზიდველის პასუხისმგებლობის დაზღვევა</t>
  </si>
  <si>
    <t>სხვა პასუხისმგებლობის დაზღვევა, რომელიც დაკავშირებულია მცურავი ტრანსპორტის გამოყენებასთან</t>
  </si>
  <si>
    <t>12</t>
  </si>
  <si>
    <t>ტვირთების დაზღვევა</t>
  </si>
  <si>
    <t>13</t>
  </si>
  <si>
    <t>ქონების დაზღვევა (გარდა პპ. (5), (7), (8), (10), და (12)-ში ჩამოთვლილი ქონებისა):</t>
  </si>
  <si>
    <t>14</t>
  </si>
  <si>
    <t>დაზღვევა საფინანსო დანაკარგებისაგან</t>
  </si>
  <si>
    <t>15</t>
  </si>
  <si>
    <t>ვალდებულებათა შესრულების დაზღვევა</t>
  </si>
  <si>
    <t>საბაჟო ვალდებულებების შესრულების გარანტიები/ფინანსური რისკის დაზღვევის პოლისები</t>
  </si>
  <si>
    <t>სახელმწიფო შესყიდვებთან დაკავშირებული გარანტიები</t>
  </si>
  <si>
    <t>სხვა სახის გარანტიები</t>
  </si>
  <si>
    <t>16</t>
  </si>
  <si>
    <t>საკრედიტო ვალდებულებათა დაზღვევა</t>
  </si>
  <si>
    <t>17</t>
  </si>
  <si>
    <t xml:space="preserve">სამოქალაქო პასუხისმგებლობის დაზღვევა (გარდა პპ. (6), (9), (11) სახეობებში ჩამოთვლილი პასუხისმგებლობისა): </t>
  </si>
  <si>
    <t>პროფესიული პასუხისმგებლობის დაზღვევა</t>
  </si>
  <si>
    <t>დამქირავებლის პასუხისმგებლობის დაზღვევა</t>
  </si>
  <si>
    <t>სხვა სახის პასუხისმგებლობის დაზღვევა</t>
  </si>
  <si>
    <t>18</t>
  </si>
  <si>
    <t>იურიდიული ხარჯების დაზღვევა</t>
  </si>
  <si>
    <t>სულ:</t>
  </si>
  <si>
    <t>საანგარიშო პერიოდი: 2025 წლის 3 თვე</t>
  </si>
  <si>
    <t>ანგარიშგების თარიღი: 31.03.2025</t>
  </si>
  <si>
    <t>ანგარიშგების პერიოდი: 2025 წლის 3 თვე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</si>
</sst>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2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  <numFmt numFmtId="166" formatCode="_-* #,##0.00\ _L_a_r_i_-;\-* #,##0.00\ _L_a_r_i_-;_-* &quot;-&quot;??\ _L_a_r_i_-;_-@_-"/>
    <numFmt numFmtId="167" formatCode="0.0%"/>
    <numFmt numFmtId="168" formatCode="&quot;$&quot;#,##0.0000_);\(&quot;$&quot;#,##0.0000\)"/>
    <numFmt numFmtId="169" formatCode="#,##0_)_%;\(#,##0\)_%;"/>
    <numFmt numFmtId="170" formatCode="_._.* #,##0.0_)_%;_._.* \(#,##0.0\)_%"/>
    <numFmt numFmtId="171" formatCode="#,##0.0_)_%;\(#,##0.0\)_%;\ \ .0_)_%"/>
    <numFmt numFmtId="172" formatCode="_._.* #,##0.00_)_%;_._.* \(#,##0.00\)_%"/>
    <numFmt numFmtId="173" formatCode="#,##0.00_)_%;\(#,##0.00\)_%;\ \ .00_)_%"/>
    <numFmt numFmtId="174" formatCode="_._.* #,##0.000_)_%;_._.* \(#,##0.000\)_%"/>
    <numFmt numFmtId="175" formatCode="#,##0.000_)_%;\(#,##0.000\)_%;\ \ .000_)_%"/>
    <numFmt numFmtId="176" formatCode="_-* #,##0.00\ _л_в_-;\-* #,##0.00\ _л_в_-;_-* &quot;-&quot;??\ _л_в_-;_-@_-"/>
    <numFmt numFmtId="177" formatCode="#,##0.00000"/>
    <numFmt numFmtId="178" formatCode="000"/>
    <numFmt numFmtId="179" formatCode="_._.* \(#,##0\)_%;_._.* #,##0_)_%;_._.* 0_)_%;_._.@_)_%"/>
    <numFmt numFmtId="180" formatCode="_._.&quot;$&quot;* \(#,##0\)_%;_._.&quot;$&quot;* #,##0_)_%;_._.&quot;$&quot;* 0_)_%;_._.@_)_%"/>
    <numFmt numFmtId="181" formatCode="* \(#,##0\);* #,##0_);&quot;-&quot;??_);@"/>
    <numFmt numFmtId="182" formatCode="&quot;$&quot;* #,##0_)_%;&quot;$&quot;* \(#,##0\)_%;&quot;$&quot;* &quot;-&quot;??_)_%;@_)_%"/>
    <numFmt numFmtId="183" formatCode="_._.&quot;$&quot;* #,##0.0_)_%;_._.&quot;$&quot;* \(#,##0.0\)_%"/>
    <numFmt numFmtId="184" formatCode="&quot;$&quot;* #,##0.0_)_%;&quot;$&quot;* \(#,##0.0\)_%;&quot;$&quot;* \ .0_)_%"/>
    <numFmt numFmtId="185" formatCode="_._.&quot;$&quot;* #,##0.00_)_%;_._.&quot;$&quot;* \(#,##0.00\)_%"/>
    <numFmt numFmtId="186" formatCode="&quot;$&quot;* #,##0.00_)_%;&quot;$&quot;* \(#,##0.00\)_%;&quot;$&quot;* \ .00_)_%"/>
    <numFmt numFmtId="187" formatCode="_._.&quot;$&quot;* #,##0.000_)_%;_._.&quot;$&quot;* \(#,##0.000\)_%"/>
    <numFmt numFmtId="188" formatCode="&quot;$&quot;* #,##0.000_)_%;&quot;$&quot;* \(#,##0.000\)_%;&quot;$&quot;* \ .000_)_%"/>
    <numFmt numFmtId="189" formatCode="mmmm\ d\,\ yyyy"/>
    <numFmt numFmtId="190" formatCode="* #,##0_);* \(#,##0\);&quot;-&quot;??_);@"/>
    <numFmt numFmtId="191" formatCode="_-* #,##0.00\ _z_ł_-;\-* #,##0.00\ _z_ł_-;_-* &quot;-&quot;??\ _z_ł_-;_-@_-"/>
    <numFmt numFmtId="192" formatCode="_-* #,##0.00\ [$€-1]_-;\-* #,##0.00\ [$€-1]_-;_-* &quot;-&quot;??\ [$€-1]_-"/>
    <numFmt numFmtId="193" formatCode="0.000000"/>
    <numFmt numFmtId="194" formatCode="0.0;\(0.0\)"/>
    <numFmt numFmtId="195" formatCode="#,##0.0_);\(#,##0.0\)"/>
    <numFmt numFmtId="196" formatCode="0.00\ %"/>
    <numFmt numFmtId="197" formatCode="_(&quot;MT&quot;* #,##0.00_);\(&quot;MT&quot;* #,##0.00\)"/>
    <numFmt numFmtId="198" formatCode="General_)"/>
    <numFmt numFmtId="199" formatCode="###0;[Red]\(###0\)"/>
    <numFmt numFmtId="200" formatCode="0.00_)"/>
    <numFmt numFmtId="201" formatCode="0_)"/>
    <numFmt numFmtId="202" formatCode="_(* #,##0_);\(* #,##0\)"/>
    <numFmt numFmtId="203" formatCode="0_)%;\(0\)%"/>
    <numFmt numFmtId="204" formatCode="_._._(* 0_)%;_._.* \(0\)%"/>
    <numFmt numFmtId="205" formatCode="_(0_)%;\(0\)%"/>
    <numFmt numFmtId="206" formatCode="0%_);\(0%\)"/>
    <numFmt numFmtId="207" formatCode="_(0.0_)%;\(0.0\)%"/>
    <numFmt numFmtId="208" formatCode="_._._(* 0.0_)%;_._.* \(0.0\)%"/>
    <numFmt numFmtId="209" formatCode="_(0.00_)%;\(0.00\)%"/>
    <numFmt numFmtId="210" formatCode="_._._(* 0.00_)%;_._.* \(0.00\)%"/>
    <numFmt numFmtId="211" formatCode="_(0.000_)%;\(0.000\)%"/>
    <numFmt numFmtId="212" formatCode="_._._(* 0.000_)%;_._.* \(0.000\)%"/>
    <numFmt numFmtId="213" formatCode="mm/dd/yy"/>
    <numFmt numFmtId="214" formatCode="#,##0;\(#,##0\)"/>
    <numFmt numFmtId="215" formatCode="_-* #,##0&quot;р.&quot;_-;\-* #,##0&quot;р.&quot;_-;_-* &quot;-&quot;&quot;р.&quot;_-;_-@_-"/>
    <numFmt numFmtId="216" formatCode="_-* #,##0.00&quot;р.&quot;_-;\-* #,##0.00&quot;р.&quot;_-;_-* &quot;-&quot;??&quot;р.&quot;_-;_-@_-"/>
    <numFmt numFmtId="217" formatCode="_-* #,##0\ _р_._-;\-* #,##0\ _р_._-;_-* &quot;-&quot;\ _р_._-;_-@_-"/>
    <numFmt numFmtId="218" formatCode="_-* #,##0.00\ _р_._-;\-* #,##0.00\ _р_._-;_-* &quot;-&quot;??\ _р_._-;_-@_-"/>
    <numFmt numFmtId="219" formatCode="_-* #,##0_р_._-;\-* #,##0_р_._-;_-* &quot;-&quot;_р_._-;_-@_-"/>
    <numFmt numFmtId="220" formatCode="_-* #,##0.00_р_._-;\-* #,##0.00_р_._-;_-* &quot;-&quot;??_р_._-;_-@_-"/>
    <numFmt numFmtId="221" formatCode="_-* #,##0.00\ _К_р_б_._-;\-* #,##0.00\ _К_р_б_._-;_-* &quot;-&quot;??\ _К_р_б_._-;_-@_-"/>
  </numFmts>
  <fonts count="120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Sylfaen"/>
      <family val="1"/>
    </font>
    <font>
      <b/>
      <sz val="10"/>
      <name val="Sylfaen"/>
      <family val="1"/>
    </font>
    <font>
      <b/>
      <sz val="10"/>
      <name val="Arial"/>
      <family val="2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77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177"/>
    </font>
    <font>
      <sz val="11"/>
      <color indexed="9"/>
      <name val="Calibri"/>
      <family val="2"/>
      <charset val="177"/>
    </font>
    <font>
      <sz val="11"/>
      <color indexed="9"/>
      <name val="Calibri"/>
      <family val="2"/>
      <charset val="204"/>
    </font>
    <font>
      <sz val="10"/>
      <color indexed="9"/>
      <name val="Arial"/>
      <family val="2"/>
      <charset val="177"/>
    </font>
    <font>
      <sz val="8"/>
      <name val="Times New Roman"/>
      <family val="1"/>
    </font>
    <font>
      <sz val="11"/>
      <color indexed="20"/>
      <name val="Calibri"/>
      <family val="2"/>
      <charset val="177"/>
    </font>
    <font>
      <b/>
      <sz val="11"/>
      <color indexed="52"/>
      <name val="Calibri"/>
      <family val="2"/>
      <charset val="177"/>
    </font>
    <font>
      <b/>
      <sz val="11"/>
      <name val="Arial"/>
      <family val="2"/>
    </font>
    <font>
      <b/>
      <sz val="11"/>
      <color indexed="9"/>
      <name val="Calibri"/>
      <family val="2"/>
      <charset val="177"/>
    </font>
    <font>
      <b/>
      <sz val="8"/>
      <name val="Arial"/>
      <family val="2"/>
    </font>
    <font>
      <sz val="11"/>
      <name val="Times New Roman"/>
      <family val="1"/>
    </font>
    <font>
      <u val="singleAccounting"/>
      <sz val="11"/>
      <name val="Times New Roman"/>
      <family val="1"/>
    </font>
    <font>
      <sz val="10"/>
      <name val="Arial Cyr"/>
      <family val="2"/>
      <charset val="204"/>
    </font>
    <font>
      <sz val="11"/>
      <color indexed="8"/>
      <name val="Calibri"/>
      <family val="2"/>
      <charset val="1"/>
    </font>
    <font>
      <sz val="12"/>
      <name val="Times New Roman"/>
      <family val="1"/>
    </font>
    <font>
      <b/>
      <sz val="10"/>
      <color indexed="8"/>
      <name val="Helv"/>
    </font>
    <font>
      <b/>
      <sz val="16"/>
      <name val="Times New Roman"/>
      <family val="1"/>
    </font>
    <font>
      <sz val="10"/>
      <name val="MS Serif"/>
      <family val="1"/>
    </font>
    <font>
      <sz val="10"/>
      <name val="Courier"/>
      <family val="3"/>
    </font>
    <font>
      <sz val="11"/>
      <color indexed="12"/>
      <name val="Times New Roman"/>
      <family val="1"/>
    </font>
    <font>
      <sz val="10"/>
      <name val="Times New Roman"/>
      <family val="1"/>
    </font>
    <font>
      <sz val="10"/>
      <name val="David"/>
      <family val="2"/>
      <charset val="177"/>
    </font>
    <font>
      <sz val="10"/>
      <name val="Arial CE"/>
      <charset val="238"/>
    </font>
    <font>
      <b/>
      <sz val="11"/>
      <color indexed="8"/>
      <name val="Calibri"/>
      <family val="2"/>
      <charset val="204"/>
    </font>
    <font>
      <sz val="10"/>
      <color indexed="16"/>
      <name val="MS Serif"/>
      <family val="1"/>
    </font>
    <font>
      <sz val="10"/>
      <name val="Book Antiqua"/>
      <family val="1"/>
    </font>
    <font>
      <sz val="10"/>
      <name val="Times New Roman"/>
      <family val="1"/>
      <charset val="204"/>
    </font>
    <font>
      <i/>
      <sz val="11"/>
      <color indexed="23"/>
      <name val="Calibri"/>
      <family val="2"/>
      <charset val="177"/>
    </font>
    <font>
      <sz val="11"/>
      <color indexed="17"/>
      <name val="Calibri"/>
      <family val="2"/>
      <charset val="177"/>
    </font>
    <font>
      <sz val="8"/>
      <name val="Arial"/>
      <family val="2"/>
      <charset val="177"/>
    </font>
    <font>
      <b/>
      <sz val="12"/>
      <name val="Arial"/>
      <family val="2"/>
      <charset val="177"/>
    </font>
    <font>
      <b/>
      <sz val="15"/>
      <color indexed="56"/>
      <name val="Calibri"/>
      <family val="2"/>
      <charset val="177"/>
    </font>
    <font>
      <b/>
      <sz val="13"/>
      <color indexed="56"/>
      <name val="Calibri"/>
      <family val="2"/>
      <charset val="177"/>
    </font>
    <font>
      <b/>
      <sz val="11"/>
      <color indexed="56"/>
      <name val="Calibri"/>
      <family val="2"/>
      <charset val="177"/>
    </font>
    <font>
      <u/>
      <sz val="10"/>
      <color indexed="12"/>
      <name val="Arial CE"/>
      <charset val="177"/>
    </font>
    <font>
      <sz val="11"/>
      <name val="Times New Roman"/>
      <family val="1"/>
      <charset val="204"/>
    </font>
    <font>
      <sz val="11"/>
      <color indexed="62"/>
      <name val="Calibri"/>
      <family val="2"/>
      <charset val="177"/>
    </font>
    <font>
      <sz val="12"/>
      <name val="Helv"/>
      <charset val="177"/>
    </font>
    <font>
      <sz val="10"/>
      <color indexed="8"/>
      <name val="Helv"/>
    </font>
    <font>
      <sz val="11"/>
      <color indexed="52"/>
      <name val="Calibri"/>
      <family val="2"/>
      <charset val="177"/>
    </font>
    <font>
      <sz val="12"/>
      <color indexed="9"/>
      <name val="Helv"/>
      <charset val="177"/>
    </font>
    <font>
      <sz val="10"/>
      <name val="Geneva"/>
      <family val="2"/>
    </font>
    <font>
      <sz val="11"/>
      <color indexed="60"/>
      <name val="Calibri"/>
      <family val="2"/>
      <charset val="177"/>
    </font>
    <font>
      <sz val="10"/>
      <name val="Arial CE"/>
      <charset val="177"/>
    </font>
    <font>
      <b/>
      <i/>
      <sz val="16"/>
      <name val="Helv"/>
      <charset val="177"/>
    </font>
    <font>
      <sz val="12"/>
      <name val="Arial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  <charset val="177"/>
    </font>
    <font>
      <sz val="10"/>
      <name val="MS Sans Serif"/>
      <family val="2"/>
    </font>
    <font>
      <sz val="10"/>
      <name val="Tms Rmn"/>
      <family val="2"/>
    </font>
    <font>
      <b/>
      <sz val="10"/>
      <name val="MS Sans Serif"/>
      <family val="2"/>
    </font>
    <font>
      <b/>
      <sz val="12"/>
      <color indexed="8"/>
      <name val="Helv"/>
    </font>
    <font>
      <b/>
      <sz val="14"/>
      <color indexed="8"/>
      <name val="Helv"/>
    </font>
    <font>
      <sz val="8"/>
      <name val="Helv"/>
      <charset val="177"/>
    </font>
    <font>
      <b/>
      <sz val="18"/>
      <color indexed="62"/>
      <name val="Cambria"/>
      <family val="2"/>
      <charset val="204"/>
    </font>
    <font>
      <u/>
      <sz val="10"/>
      <color indexed="36"/>
      <name val="Arial CE"/>
      <charset val="177"/>
    </font>
    <font>
      <sz val="10"/>
      <name val="Helv"/>
      <charset val="204"/>
    </font>
    <font>
      <b/>
      <sz val="8"/>
      <color indexed="8"/>
      <name val="Helv"/>
      <charset val="177"/>
    </font>
    <font>
      <sz val="12"/>
      <name val="Arial"/>
      <family val="2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177"/>
    </font>
    <font>
      <b/>
      <sz val="11"/>
      <color indexed="8"/>
      <name val="Calibri"/>
      <family val="2"/>
      <charset val="177"/>
    </font>
    <font>
      <sz val="11"/>
      <color indexed="10"/>
      <name val="Calibri"/>
      <family val="2"/>
      <charset val="177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u/>
      <sz val="10"/>
      <color indexed="12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u/>
      <sz val="10"/>
      <color indexed="36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Arial Cyr"/>
      <family val="2"/>
      <charset val="204"/>
    </font>
    <font>
      <sz val="10"/>
      <name val="UkrainianAntiqua"/>
      <charset val="204"/>
    </font>
    <font>
      <sz val="11"/>
      <color indexed="17"/>
      <name val="Calibri"/>
      <family val="2"/>
      <charset val="204"/>
    </font>
    <font>
      <b/>
      <sz val="10"/>
      <color indexed="10"/>
      <name val="Arial"/>
      <family val="2"/>
      <charset val="177"/>
    </font>
    <font>
      <sz val="10"/>
      <color indexed="17"/>
      <name val="Arial"/>
      <family val="2"/>
      <charset val="177"/>
    </font>
    <font>
      <sz val="10"/>
      <color indexed="10"/>
      <name val="Arial"/>
      <family val="2"/>
      <charset val="177"/>
    </font>
    <font>
      <i/>
      <sz val="10"/>
      <color indexed="23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sz val="10"/>
      <color indexed="19"/>
      <name val="Arial"/>
      <family val="2"/>
      <charset val="177"/>
    </font>
    <font>
      <b/>
      <sz val="10"/>
      <color indexed="8"/>
      <name val="Arial"/>
      <family val="2"/>
      <charset val="177"/>
    </font>
    <font>
      <b/>
      <sz val="10"/>
      <color indexed="63"/>
      <name val="Arial"/>
      <family val="2"/>
      <charset val="177"/>
    </font>
    <font>
      <sz val="10"/>
      <color indexed="62"/>
      <name val="Arial"/>
      <family val="2"/>
      <charset val="177"/>
    </font>
    <font>
      <sz val="10"/>
      <color indexed="20"/>
      <name val="Arial"/>
      <family val="2"/>
      <charset val="177"/>
    </font>
    <font>
      <b/>
      <sz val="10"/>
      <color indexed="9"/>
      <name val="Arial"/>
      <family val="2"/>
      <charset val="177"/>
    </font>
    <font>
      <sz val="9"/>
      <name val="Sylfaen"/>
      <family val="1"/>
    </font>
    <font>
      <sz val="11"/>
      <name val="Sylfaen"/>
      <family val="1"/>
    </font>
    <font>
      <b/>
      <sz val="9"/>
      <name val="Sylfaen"/>
      <family val="1"/>
    </font>
    <font>
      <b/>
      <sz val="11"/>
      <name val="Sylfaen"/>
      <family val="1"/>
    </font>
    <font>
      <b/>
      <sz val="12"/>
      <name val="Sylfaen"/>
      <family val="1"/>
    </font>
    <font>
      <i/>
      <sz val="9"/>
      <name val="Sylfaen"/>
      <family val="1"/>
    </font>
    <font>
      <b/>
      <i/>
      <sz val="10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rgb="FF3F3F3F"/>
      <name val="Calibri"/>
      <family val="2"/>
      <charset val="1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lightUp">
        <fgColor indexed="23"/>
        <bgColor indexed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indexed="64"/>
      </patternFill>
    </fill>
  </fills>
  <borders count="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33">
    <xf numFmtId="0" fontId="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3" borderId="0" applyNumberFormat="0" applyBorder="0" applyAlignment="0" applyProtection="0"/>
    <xf numFmtId="0" fontId="12" fillId="3" borderId="0" applyNumberFormat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1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5" fillId="6" borderId="0" applyNumberFormat="0" applyBorder="0" applyAlignment="0" applyProtection="0"/>
    <xf numFmtId="0" fontId="15" fillId="18" borderId="0" applyNumberFormat="0" applyBorder="0" applyAlignment="0" applyProtection="0"/>
    <xf numFmtId="0" fontId="15" fillId="12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4" fillId="21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4" fillId="25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4" fillId="24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4" fillId="2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4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1" fillId="23" borderId="0" applyNumberFormat="0" applyBorder="0" applyAlignment="0" applyProtection="0"/>
    <xf numFmtId="0" fontId="11" fillId="29" borderId="0" applyNumberFormat="0" applyBorder="0" applyAlignment="0" applyProtection="0"/>
    <xf numFmtId="0" fontId="14" fillId="29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6" fillId="0" borderId="0">
      <alignment horizontal="center" wrapText="1"/>
      <protection locked="0"/>
    </xf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168" fontId="1" fillId="0" borderId="0" applyFill="0" applyBorder="0" applyAlignment="0"/>
    <xf numFmtId="0" fontId="18" fillId="30" borderId="1" applyNumberFormat="0" applyAlignment="0" applyProtection="0"/>
    <xf numFmtId="0" fontId="18" fillId="30" borderId="1" applyNumberFormat="0" applyAlignment="0" applyProtection="0"/>
    <xf numFmtId="0" fontId="19" fillId="0" borderId="0" applyFill="0" applyBorder="0" applyProtection="0">
      <alignment horizontal="center"/>
      <protection locked="0"/>
    </xf>
    <xf numFmtId="0" fontId="20" fillId="31" borderId="2" applyNumberFormat="0" applyAlignment="0" applyProtection="0"/>
    <xf numFmtId="0" fontId="20" fillId="31" borderId="2" applyNumberFormat="0" applyAlignment="0" applyProtection="0"/>
    <xf numFmtId="0" fontId="21" fillId="0" borderId="3">
      <alignment horizontal="center"/>
    </xf>
    <xf numFmtId="43" fontId="114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8" fillId="0" borderId="0" applyFont="0" applyFill="0" applyBorder="0" applyAlignment="0" applyProtection="0"/>
    <xf numFmtId="172" fontId="23" fillId="0" borderId="0" applyFont="0" applyFill="0" applyBorder="0" applyAlignment="0" applyProtection="0"/>
    <xf numFmtId="173" fontId="8" fillId="0" borderId="0" applyFont="0" applyFill="0" applyBorder="0" applyAlignment="0" applyProtection="0"/>
    <xf numFmtId="174" fontId="23" fillId="0" borderId="0" applyFont="0" applyFill="0" applyBorder="0" applyAlignment="0" applyProtection="0"/>
    <xf numFmtId="175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7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17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6" fontId="26" fillId="0" borderId="0" applyFont="0" applyFill="0" applyBorder="0" applyAlignment="0" applyProtection="0"/>
    <xf numFmtId="43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17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17" fillId="0" borderId="0" applyFont="0" applyFill="0" applyBorder="0" applyAlignment="0" applyProtection="0"/>
    <xf numFmtId="164" fontId="117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43" fontId="117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27" fillId="32" borderId="0">
      <alignment horizontal="left"/>
    </xf>
    <xf numFmtId="0" fontId="28" fillId="0" borderId="0" applyNumberFormat="0" applyFill="0" applyBorder="0" applyAlignment="0" applyProtection="0"/>
    <xf numFmtId="0" fontId="29" fillId="0" borderId="0" applyNumberFormat="0" applyAlignment="0">
      <alignment horizontal="left"/>
    </xf>
    <xf numFmtId="0" fontId="30" fillId="0" borderId="0" applyNumberFormat="0" applyAlignment="0"/>
    <xf numFmtId="179" fontId="31" fillId="0" borderId="0" applyFill="0" applyBorder="0" applyProtection="0"/>
    <xf numFmtId="180" fontId="22" fillId="0" borderId="0" applyFont="0" applyFill="0" applyBorder="0" applyAlignment="0" applyProtection="0"/>
    <xf numFmtId="181" fontId="32" fillId="0" borderId="0" applyFill="0" applyBorder="0" applyProtection="0"/>
    <xf numFmtId="181" fontId="32" fillId="0" borderId="4" applyFill="0" applyProtection="0"/>
    <xf numFmtId="181" fontId="32" fillId="0" borderId="5" applyFill="0" applyProtection="0"/>
    <xf numFmtId="181" fontId="32" fillId="0" borderId="0" applyFill="0" applyBorder="0" applyProtection="0"/>
    <xf numFmtId="182" fontId="1" fillId="0" borderId="0" applyFont="0" applyFill="0" applyBorder="0" applyAlignment="0" applyProtection="0"/>
    <xf numFmtId="42" fontId="3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8" fillId="0" borderId="0" applyFont="0" applyFill="0" applyBorder="0" applyAlignment="0" applyProtection="0"/>
    <xf numFmtId="185" fontId="23" fillId="0" borderId="0" applyFont="0" applyFill="0" applyBorder="0" applyAlignment="0" applyProtection="0"/>
    <xf numFmtId="186" fontId="8" fillId="0" borderId="0" applyFont="0" applyFill="0" applyBorder="0" applyAlignment="0" applyProtection="0"/>
    <xf numFmtId="187" fontId="23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32" fillId="0" borderId="0" applyFill="0" applyBorder="0" applyProtection="0"/>
    <xf numFmtId="190" fontId="32" fillId="0" borderId="4" applyFill="0" applyProtection="0"/>
    <xf numFmtId="190" fontId="32" fillId="0" borderId="5" applyFill="0" applyProtection="0"/>
    <xf numFmtId="190" fontId="32" fillId="0" borderId="0" applyFill="0" applyBorder="0" applyProtection="0"/>
    <xf numFmtId="191" fontId="34" fillId="0" borderId="0" applyFont="0" applyFill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0" borderId="0" applyNumberFormat="0" applyAlignment="0">
      <alignment horizontal="left"/>
    </xf>
    <xf numFmtId="192" fontId="37" fillId="0" borderId="0" applyFont="0" applyFill="0" applyBorder="0" applyAlignment="0" applyProtection="0"/>
    <xf numFmtId="193" fontId="38" fillId="0" borderId="3" applyFill="0" applyBorder="0">
      <alignment horizontal="center"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38" fontId="41" fillId="36" borderId="0" applyNumberFormat="0" applyBorder="0" applyAlignment="0" applyProtection="0"/>
    <xf numFmtId="0" fontId="42" fillId="0" borderId="6" applyNumberFormat="0" applyAlignment="0" applyProtection="0">
      <alignment horizontal="left" vertical="center"/>
    </xf>
    <xf numFmtId="0" fontId="42" fillId="0" borderId="7">
      <alignment horizontal="left" vertical="center"/>
    </xf>
    <xf numFmtId="14" fontId="5" fillId="37" borderId="8">
      <alignment horizontal="center" vertical="center" wrapText="1"/>
    </xf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5" fillId="0" borderId="11" applyNumberFormat="0" applyFill="0" applyAlignment="0" applyProtection="0"/>
    <xf numFmtId="0" fontId="45" fillId="0" borderId="11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" fillId="0" borderId="0" applyFill="0" applyAlignment="0" applyProtection="0">
      <protection locked="0"/>
    </xf>
    <xf numFmtId="0" fontId="19" fillId="0" borderId="12" applyFill="0" applyAlignment="0" applyProtection="0"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194" fontId="47" fillId="0" borderId="0" applyFill="0" applyBorder="0">
      <alignment horizontal="center" vertical="center"/>
    </xf>
    <xf numFmtId="10" fontId="41" fillId="38" borderId="13" applyNumberFormat="0" applyBorder="0" applyAlignment="0" applyProtection="0"/>
    <xf numFmtId="0" fontId="48" fillId="7" borderId="1" applyNumberFormat="0" applyAlignment="0" applyProtection="0"/>
    <xf numFmtId="0" fontId="48" fillId="7" borderId="1" applyNumberFormat="0" applyAlignment="0" applyProtection="0"/>
    <xf numFmtId="195" fontId="49" fillId="39" borderId="0"/>
    <xf numFmtId="196" fontId="50" fillId="0" borderId="14">
      <alignment horizont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195" fontId="52" fillId="40" borderId="0"/>
    <xf numFmtId="14" fontId="50" fillId="0" borderId="14">
      <alignment horizontal="center"/>
    </xf>
    <xf numFmtId="197" fontId="50" fillId="0" borderId="14"/>
    <xf numFmtId="198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200" fontId="53" fillId="0" borderId="0" applyFont="0" applyFill="0" applyBorder="0" applyAlignment="0" applyProtection="0"/>
    <xf numFmtId="201" fontId="53" fillId="0" borderId="0" applyFont="0" applyFill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9" fillId="0" borderId="0"/>
    <xf numFmtId="0" fontId="55" fillId="0" borderId="0"/>
    <xf numFmtId="200" fontId="56" fillId="0" borderId="0"/>
    <xf numFmtId="0" fontId="10" fillId="0" borderId="0"/>
    <xf numFmtId="0" fontId="117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7" fillId="0" borderId="0"/>
    <xf numFmtId="0" fontId="117" fillId="0" borderId="0"/>
    <xf numFmtId="0" fontId="7" fillId="0" borderId="0"/>
    <xf numFmtId="0" fontId="7" fillId="0" borderId="0"/>
    <xf numFmtId="0" fontId="11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17" fillId="0" borderId="0"/>
    <xf numFmtId="0" fontId="117" fillId="0" borderId="0"/>
    <xf numFmtId="0" fontId="24" fillId="0" borderId="0"/>
    <xf numFmtId="0" fontId="24" fillId="0" borderId="0"/>
    <xf numFmtId="0" fontId="117" fillId="0" borderId="0"/>
    <xf numFmtId="0" fontId="24" fillId="0" borderId="0"/>
    <xf numFmtId="0" fontId="24" fillId="0" borderId="0"/>
    <xf numFmtId="0" fontId="117" fillId="0" borderId="0"/>
    <xf numFmtId="0" fontId="1" fillId="0" borderId="0"/>
    <xf numFmtId="0" fontId="7" fillId="0" borderId="0"/>
    <xf numFmtId="0" fontId="6" fillId="0" borderId="0"/>
    <xf numFmtId="0" fontId="24" fillId="0" borderId="0"/>
    <xf numFmtId="0" fontId="7" fillId="0" borderId="0"/>
    <xf numFmtId="0" fontId="26" fillId="0" borderId="0"/>
    <xf numFmtId="0" fontId="1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26" fillId="0" borderId="0"/>
    <xf numFmtId="0" fontId="7" fillId="0" borderId="0"/>
    <xf numFmtId="0" fontId="26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24" fillId="0" borderId="0"/>
    <xf numFmtId="0" fontId="1" fillId="0" borderId="0" applyNumberFormat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117" fillId="0" borderId="0"/>
    <xf numFmtId="0" fontId="24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25" fillId="0" borderId="0"/>
    <xf numFmtId="0" fontId="1" fillId="0" borderId="0"/>
    <xf numFmtId="0" fontId="117" fillId="0" borderId="0"/>
    <xf numFmtId="0" fontId="57" fillId="0" borderId="0"/>
    <xf numFmtId="0" fontId="118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17" fillId="0" borderId="0"/>
    <xf numFmtId="0" fontId="57" fillId="0" borderId="0"/>
    <xf numFmtId="0" fontId="117" fillId="0" borderId="0"/>
    <xf numFmtId="0" fontId="116" fillId="0" borderId="0"/>
    <xf numFmtId="0" fontId="10" fillId="0" borderId="0"/>
    <xf numFmtId="0" fontId="117" fillId="0" borderId="0"/>
    <xf numFmtId="0" fontId="1" fillId="0" borderId="0"/>
    <xf numFmtId="0" fontId="117" fillId="0" borderId="0"/>
    <xf numFmtId="0" fontId="115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1" fillId="0" borderId="0"/>
    <xf numFmtId="0" fontId="58" fillId="0" borderId="0"/>
    <xf numFmtId="0" fontId="34" fillId="0" borderId="0"/>
    <xf numFmtId="0" fontId="24" fillId="10" borderId="16" applyNumberFormat="0" applyFont="0" applyAlignment="0" applyProtection="0"/>
    <xf numFmtId="0" fontId="118" fillId="49" borderId="75" applyNumberFormat="0" applyFont="0" applyAlignment="0" applyProtection="0"/>
    <xf numFmtId="0" fontId="24" fillId="10" borderId="16" applyNumberFormat="0" applyFont="0" applyAlignment="0" applyProtection="0"/>
    <xf numFmtId="202" fontId="27" fillId="0" borderId="14"/>
    <xf numFmtId="202" fontId="50" fillId="0" borderId="14"/>
    <xf numFmtId="0" fontId="59" fillId="30" borderId="17" applyNumberFormat="0" applyAlignment="0" applyProtection="0"/>
    <xf numFmtId="0" fontId="119" fillId="48" borderId="76" applyNumberFormat="0" applyAlignment="0" applyProtection="0"/>
    <xf numFmtId="0" fontId="59" fillId="30" borderId="17" applyNumberFormat="0" applyAlignment="0" applyProtection="0"/>
    <xf numFmtId="14" fontId="16" fillId="0" borderId="0">
      <alignment horizontal="center" wrapText="1"/>
      <protection locked="0"/>
    </xf>
    <xf numFmtId="203" fontId="19" fillId="0" borderId="0" applyFont="0" applyFill="0" applyBorder="0" applyAlignment="0" applyProtection="0"/>
    <xf numFmtId="204" fontId="22" fillId="0" borderId="0" applyFont="0" applyFill="0" applyBorder="0" applyAlignment="0" applyProtection="0"/>
    <xf numFmtId="205" fontId="23" fillId="0" borderId="0" applyFont="0" applyFill="0" applyBorder="0" applyAlignment="0" applyProtection="0"/>
    <xf numFmtId="206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10" fontId="1" fillId="0" borderId="0" applyFont="0" applyFill="0" applyBorder="0" applyAlignment="0" applyProtection="0"/>
    <xf numFmtId="207" fontId="23" fillId="0" borderId="0" applyFont="0" applyFill="0" applyBorder="0" applyAlignment="0" applyProtection="0"/>
    <xf numFmtId="208" fontId="22" fillId="0" borderId="0" applyFont="0" applyFill="0" applyBorder="0" applyAlignment="0" applyProtection="0"/>
    <xf numFmtId="209" fontId="23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3" fillId="0" borderId="0" applyFont="0" applyFill="0" applyBorder="0" applyAlignment="0" applyProtection="0"/>
    <xf numFmtId="212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18" applyNumberFormat="0" applyBorder="0"/>
    <xf numFmtId="5" fontId="61" fillId="0" borderId="0"/>
    <xf numFmtId="0" fontId="60" fillId="0" borderId="0" applyNumberFormat="0" applyFont="0" applyFill="0" applyBorder="0" applyAlignment="0" applyProtection="0">
      <alignment horizontal="left"/>
    </xf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4" fontId="60" fillId="0" borderId="0" applyFont="0" applyFill="0" applyBorder="0" applyAlignment="0" applyProtection="0"/>
    <xf numFmtId="0" fontId="62" fillId="0" borderId="8">
      <alignment horizontal="center"/>
    </xf>
    <xf numFmtId="0" fontId="27" fillId="0" borderId="0"/>
    <xf numFmtId="0" fontId="63" fillId="0" borderId="0"/>
    <xf numFmtId="0" fontId="64" fillId="0" borderId="0"/>
    <xf numFmtId="0" fontId="50" fillId="0" borderId="0"/>
    <xf numFmtId="213" fontId="65" fillId="0" borderId="0" applyNumberFormat="0" applyFill="0" applyBorder="0" applyAlignment="0" applyProtection="0">
      <alignment horizontal="left"/>
    </xf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/>
    <xf numFmtId="40" fontId="69" fillId="0" borderId="0" applyBorder="0">
      <alignment horizontal="right"/>
    </xf>
    <xf numFmtId="214" fontId="70" fillId="0" borderId="0" applyFill="0" applyBorder="0">
      <alignment horizontal="right"/>
    </xf>
    <xf numFmtId="0" fontId="71" fillId="0" borderId="0">
      <alignment horizontal="center" vertical="top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19" applyNumberFormat="0" applyFill="0" applyAlignment="0" applyProtection="0"/>
    <xf numFmtId="0" fontId="73" fillId="0" borderId="19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6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8" borderId="0" applyNumberFormat="0" applyBorder="0" applyAlignment="0" applyProtection="0"/>
    <xf numFmtId="0" fontId="75" fillId="7" borderId="1" applyNumberFormat="0" applyAlignment="0" applyProtection="0"/>
    <xf numFmtId="0" fontId="76" fillId="30" borderId="17" applyNumberFormat="0" applyAlignment="0" applyProtection="0"/>
    <xf numFmtId="0" fontId="77" fillId="30" borderId="1" applyNumberFormat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215" fontId="24" fillId="0" borderId="0" applyFont="0" applyFill="0" applyBorder="0" applyAlignment="0" applyProtection="0"/>
    <xf numFmtId="216" fontId="24" fillId="0" borderId="0" applyFont="0" applyFill="0" applyBorder="0" applyAlignment="0" applyProtection="0"/>
    <xf numFmtId="0" fontId="79" fillId="0" borderId="9" applyNumberFormat="0" applyFill="0" applyAlignment="0" applyProtection="0"/>
    <xf numFmtId="0" fontId="80" fillId="0" borderId="10" applyNumberFormat="0" applyFill="0" applyAlignment="0" applyProtection="0"/>
    <xf numFmtId="0" fontId="81" fillId="0" borderId="11" applyNumberFormat="0" applyFill="0" applyAlignment="0" applyProtection="0"/>
    <xf numFmtId="0" fontId="81" fillId="0" borderId="0" applyNumberFormat="0" applyFill="0" applyBorder="0" applyAlignment="0" applyProtection="0"/>
    <xf numFmtId="0" fontId="1" fillId="0" borderId="0"/>
    <xf numFmtId="0" fontId="35" fillId="0" borderId="19" applyNumberFormat="0" applyFill="0" applyAlignment="0" applyProtection="0"/>
    <xf numFmtId="0" fontId="82" fillId="31" borderId="2" applyNumberFormat="0" applyAlignment="0" applyProtection="0"/>
    <xf numFmtId="0" fontId="83" fillId="0" borderId="0" applyNumberFormat="0" applyFill="0" applyBorder="0" applyAlignment="0" applyProtection="0"/>
    <xf numFmtId="0" fontId="84" fillId="13" borderId="0" applyNumberFormat="0" applyBorder="0" applyAlignment="0" applyProtection="0"/>
    <xf numFmtId="0" fontId="11" fillId="0" borderId="0"/>
    <xf numFmtId="0" fontId="24" fillId="0" borderId="0"/>
    <xf numFmtId="0" fontId="85" fillId="0" borderId="0" applyNumberFormat="0" applyFill="0" applyBorder="0" applyAlignment="0" applyProtection="0">
      <alignment vertical="top"/>
      <protection locked="0"/>
    </xf>
    <xf numFmtId="0" fontId="86" fillId="3" borderId="0" applyNumberFormat="0" applyBorder="0" applyAlignment="0" applyProtection="0"/>
    <xf numFmtId="0" fontId="87" fillId="0" borderId="0" applyNumberFormat="0" applyFill="0" applyBorder="0" applyAlignment="0" applyProtection="0"/>
    <xf numFmtId="0" fontId="24" fillId="10" borderId="16" applyNumberFormat="0" applyFont="0" applyAlignment="0" applyProtection="0"/>
    <xf numFmtId="0" fontId="88" fillId="0" borderId="15" applyNumberFormat="0" applyFill="0" applyAlignment="0" applyProtection="0"/>
    <xf numFmtId="0" fontId="68" fillId="0" borderId="0"/>
    <xf numFmtId="0" fontId="89" fillId="0" borderId="0" applyNumberFormat="0" applyFill="0" applyBorder="0" applyAlignment="0" applyProtection="0"/>
    <xf numFmtId="217" fontId="90" fillId="0" borderId="0" applyFont="0" applyFill="0" applyBorder="0" applyAlignment="0" applyProtection="0"/>
    <xf numFmtId="218" fontId="90" fillId="0" borderId="0" applyFont="0" applyFill="0" applyBorder="0" applyAlignment="0" applyProtection="0"/>
    <xf numFmtId="219" fontId="24" fillId="0" borderId="0" applyFont="0" applyFill="0" applyBorder="0" applyAlignment="0" applyProtection="0"/>
    <xf numFmtId="220" fontId="24" fillId="0" borderId="0" applyFont="0" applyFill="0" applyBorder="0" applyAlignment="0" applyProtection="0"/>
    <xf numFmtId="221" fontId="91" fillId="0" borderId="0" applyFont="0" applyFill="0" applyBorder="0" applyAlignment="0" applyProtection="0"/>
    <xf numFmtId="0" fontId="92" fillId="4" borderId="0" applyNumberFormat="0" applyBorder="0" applyAlignment="0" applyProtection="0"/>
    <xf numFmtId="0" fontId="15" fillId="41" borderId="0" applyNumberFormat="0" applyBorder="0" applyAlignment="0" applyProtection="0"/>
    <xf numFmtId="0" fontId="15" fillId="18" borderId="0" applyNumberFormat="0" applyBorder="0" applyAlignment="0" applyProtection="0"/>
    <xf numFmtId="0" fontId="15" fillId="12" borderId="0" applyNumberFormat="0" applyBorder="0" applyAlignment="0" applyProtection="0"/>
    <xf numFmtId="0" fontId="15" fillId="42" borderId="0" applyNumberFormat="0" applyBorder="0" applyAlignment="0" applyProtection="0"/>
    <xf numFmtId="0" fontId="15" fillId="16" borderId="0" applyNumberFormat="0" applyBorder="0" applyAlignment="0" applyProtection="0"/>
    <xf numFmtId="0" fontId="15" fillId="22" borderId="0" applyNumberFormat="0" applyBorder="0" applyAlignment="0" applyProtection="0"/>
    <xf numFmtId="0" fontId="1" fillId="10" borderId="16" applyNumberFormat="0" applyFont="0" applyAlignment="0" applyProtection="0"/>
    <xf numFmtId="0" fontId="93" fillId="43" borderId="1" applyNumberFormat="0" applyAlignment="0" applyProtection="0"/>
    <xf numFmtId="0" fontId="94" fillId="6" borderId="0" applyNumberFormat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20" applyNumberFormat="0" applyFill="0" applyAlignment="0" applyProtection="0"/>
    <xf numFmtId="0" fontId="99" fillId="0" borderId="21" applyNumberFormat="0" applyFill="0" applyAlignment="0" applyProtection="0"/>
    <xf numFmtId="0" fontId="100" fillId="0" borderId="22" applyNumberFormat="0" applyFill="0" applyAlignment="0" applyProtection="0"/>
    <xf numFmtId="0" fontId="100" fillId="0" borderId="0" applyNumberFormat="0" applyFill="0" applyBorder="0" applyAlignment="0" applyProtection="0"/>
    <xf numFmtId="0" fontId="101" fillId="13" borderId="0" applyNumberFormat="0" applyBorder="0" applyAlignment="0" applyProtection="0"/>
    <xf numFmtId="0" fontId="102" fillId="0" borderId="23" applyNumberFormat="0" applyFill="0" applyAlignment="0" applyProtection="0"/>
    <xf numFmtId="0" fontId="103" fillId="43" borderId="17" applyNumberFormat="0" applyAlignment="0" applyProtection="0"/>
    <xf numFmtId="0" fontId="104" fillId="13" borderId="1" applyNumberFormat="0" applyAlignment="0" applyProtection="0"/>
    <xf numFmtId="0" fontId="105" fillId="5" borderId="0" applyNumberFormat="0" applyBorder="0" applyAlignment="0" applyProtection="0"/>
    <xf numFmtId="0" fontId="106" fillId="31" borderId="2" applyNumberFormat="0" applyAlignment="0" applyProtection="0"/>
    <xf numFmtId="0" fontId="95" fillId="0" borderId="24" applyNumberFormat="0" applyFill="0" applyAlignment="0" applyProtection="0"/>
  </cellStyleXfs>
  <cellXfs count="249">
    <xf numFmtId="0" fontId="0" fillId="0" borderId="0" xfId="0"/>
    <xf numFmtId="0" fontId="3" fillId="0" borderId="0" xfId="0" applyFont="1" applyAlignment="1">
      <alignment vertical="center"/>
    </xf>
    <xf numFmtId="0" fontId="3" fillId="36" borderId="25" xfId="0" applyFont="1" applyFill="1" applyBorder="1" applyAlignment="1">
      <alignment horizontal="center" vertical="center" textRotation="90" wrapText="1"/>
    </xf>
    <xf numFmtId="165" fontId="109" fillId="44" borderId="26" xfId="236" applyNumberFormat="1" applyFont="1" applyFill="1" applyBorder="1" applyAlignment="1">
      <alignment wrapText="1"/>
    </xf>
    <xf numFmtId="0" fontId="3" fillId="0" borderId="0" xfId="0" applyFont="1" applyAlignment="1" applyProtection="1">
      <alignment vertical="center"/>
      <protection locked="0"/>
    </xf>
    <xf numFmtId="0" fontId="3" fillId="45" borderId="27" xfId="393" applyFont="1" applyFill="1" applyBorder="1" applyAlignment="1">
      <alignment vertical="center" wrapText="1"/>
    </xf>
    <xf numFmtId="0" fontId="3" fillId="45" borderId="28" xfId="393" applyFont="1" applyFill="1" applyBorder="1" applyAlignment="1">
      <alignment vertical="center" wrapText="1"/>
    </xf>
    <xf numFmtId="2" fontId="3" fillId="45" borderId="27" xfId="393" applyNumberFormat="1" applyFont="1" applyFill="1" applyBorder="1" applyAlignment="1">
      <alignment vertical="center" wrapText="1"/>
    </xf>
    <xf numFmtId="0" fontId="3" fillId="45" borderId="27" xfId="393" applyFont="1" applyFill="1" applyBorder="1" applyAlignment="1">
      <alignment wrapText="1"/>
    </xf>
    <xf numFmtId="0" fontId="3" fillId="45" borderId="27" xfId="393" applyFont="1" applyFill="1" applyBorder="1" applyAlignment="1">
      <alignment horizontal="left" wrapText="1"/>
    </xf>
    <xf numFmtId="0" fontId="3" fillId="0" borderId="29" xfId="393" applyFont="1" applyBorder="1" applyAlignment="1">
      <alignment wrapText="1"/>
    </xf>
    <xf numFmtId="0" fontId="107" fillId="36" borderId="13" xfId="0" applyFont="1" applyFill="1" applyBorder="1" applyAlignment="1">
      <alignment vertical="center" wrapText="1"/>
    </xf>
    <xf numFmtId="49" fontId="110" fillId="50" borderId="30" xfId="393" applyNumberFormat="1" applyFont="1" applyFill="1" applyBorder="1" applyAlignment="1">
      <alignment horizontal="center" vertical="center"/>
    </xf>
    <xf numFmtId="165" fontId="107" fillId="46" borderId="31" xfId="236" applyNumberFormat="1" applyFont="1" applyFill="1" applyBorder="1" applyAlignment="1">
      <alignment vertical="center" wrapText="1"/>
    </xf>
    <xf numFmtId="165" fontId="107" fillId="36" borderId="32" xfId="236" applyNumberFormat="1" applyFont="1" applyFill="1" applyBorder="1" applyAlignment="1">
      <alignment horizontal="center"/>
    </xf>
    <xf numFmtId="165" fontId="107" fillId="36" borderId="26" xfId="236" applyNumberFormat="1" applyFont="1" applyFill="1" applyBorder="1" applyAlignment="1">
      <alignment horizontal="center"/>
    </xf>
    <xf numFmtId="49" fontId="108" fillId="0" borderId="33" xfId="393" applyNumberFormat="1" applyFont="1" applyBorder="1" applyAlignment="1">
      <alignment horizontal="right" vertical="center"/>
    </xf>
    <xf numFmtId="49" fontId="108" fillId="0" borderId="34" xfId="393" applyNumberFormat="1" applyFont="1" applyBorder="1" applyAlignment="1">
      <alignment horizontal="right" vertical="center"/>
    </xf>
    <xf numFmtId="49" fontId="108" fillId="0" borderId="35" xfId="393" applyNumberFormat="1" applyFont="1" applyBorder="1" applyAlignment="1">
      <alignment horizontal="right" vertical="center"/>
    </xf>
    <xf numFmtId="49" fontId="110" fillId="50" borderId="36" xfId="393" applyNumberFormat="1" applyFont="1" applyFill="1" applyBorder="1" applyAlignment="1">
      <alignment horizontal="center" vertical="center"/>
    </xf>
    <xf numFmtId="165" fontId="107" fillId="46" borderId="37" xfId="236" applyNumberFormat="1" applyFont="1" applyFill="1" applyBorder="1" applyAlignment="1">
      <alignment vertical="center" wrapText="1"/>
    </xf>
    <xf numFmtId="165" fontId="107" fillId="44" borderId="38" xfId="236" applyNumberFormat="1" applyFont="1" applyFill="1" applyBorder="1"/>
    <xf numFmtId="165" fontId="107" fillId="46" borderId="40" xfId="236" applyNumberFormat="1" applyFont="1" applyFill="1" applyBorder="1" applyAlignment="1">
      <alignment wrapText="1"/>
    </xf>
    <xf numFmtId="165" fontId="107" fillId="0" borderId="38" xfId="236" applyNumberFormat="1" applyFont="1" applyBorder="1" applyAlignment="1" applyProtection="1">
      <alignment vertical="center" wrapText="1"/>
      <protection locked="0"/>
    </xf>
    <xf numFmtId="165" fontId="107" fillId="45" borderId="39" xfId="403" applyNumberFormat="1" applyFont="1" applyFill="1" applyBorder="1"/>
    <xf numFmtId="165" fontId="107" fillId="36" borderId="38" xfId="236" applyNumberFormat="1" applyFont="1" applyFill="1" applyBorder="1" applyAlignment="1">
      <alignment wrapText="1"/>
    </xf>
    <xf numFmtId="165" fontId="107" fillId="45" borderId="41" xfId="403" applyNumberFormat="1" applyFont="1" applyFill="1" applyBorder="1"/>
    <xf numFmtId="165" fontId="107" fillId="0" borderId="39" xfId="236" applyNumberFormat="1" applyFont="1" applyBorder="1" applyAlignment="1" applyProtection="1">
      <alignment vertical="center" wrapText="1"/>
      <protection locked="0"/>
    </xf>
    <xf numFmtId="165" fontId="107" fillId="46" borderId="42" xfId="236" applyNumberFormat="1" applyFont="1" applyFill="1" applyBorder="1" applyAlignment="1">
      <alignment vertical="center" wrapText="1"/>
    </xf>
    <xf numFmtId="165" fontId="107" fillId="45" borderId="40" xfId="403" applyNumberFormat="1" applyFont="1" applyFill="1" applyBorder="1"/>
    <xf numFmtId="165" fontId="107" fillId="46" borderId="38" xfId="236" applyNumberFormat="1" applyFont="1" applyFill="1" applyBorder="1" applyAlignment="1">
      <alignment vertical="center" wrapText="1"/>
    </xf>
    <xf numFmtId="165" fontId="107" fillId="0" borderId="40" xfId="236" applyNumberFormat="1" applyFont="1" applyFill="1" applyBorder="1" applyAlignment="1">
      <alignment vertical="center" wrapText="1"/>
    </xf>
    <xf numFmtId="165" fontId="107" fillId="36" borderId="38" xfId="236" applyNumberFormat="1" applyFont="1" applyFill="1" applyBorder="1" applyAlignment="1">
      <alignment horizontal="center"/>
    </xf>
    <xf numFmtId="2" fontId="3" fillId="0" borderId="27" xfId="331" applyNumberFormat="1" applyFont="1" applyBorder="1" applyAlignment="1">
      <alignment vertical="center" wrapText="1"/>
    </xf>
    <xf numFmtId="2" fontId="3" fillId="0" borderId="29" xfId="331" applyNumberFormat="1" applyFont="1" applyBorder="1" applyAlignment="1">
      <alignment vertical="center" wrapText="1"/>
    </xf>
    <xf numFmtId="2" fontId="3" fillId="45" borderId="29" xfId="393" applyNumberFormat="1" applyFont="1" applyFill="1" applyBorder="1" applyAlignment="1">
      <alignment vertical="center" wrapText="1"/>
    </xf>
    <xf numFmtId="0" fontId="3" fillId="45" borderId="29" xfId="393" applyFont="1" applyFill="1" applyBorder="1" applyAlignment="1">
      <alignment vertical="center" wrapText="1"/>
    </xf>
    <xf numFmtId="165" fontId="109" fillId="44" borderId="37" xfId="236" applyNumberFormat="1" applyFont="1" applyFill="1" applyBorder="1" applyAlignment="1">
      <alignment wrapText="1"/>
    </xf>
    <xf numFmtId="0" fontId="3" fillId="45" borderId="29" xfId="393" applyFont="1" applyFill="1" applyBorder="1" applyAlignment="1">
      <alignment wrapText="1"/>
    </xf>
    <xf numFmtId="0" fontId="3" fillId="0" borderId="28" xfId="393" applyFont="1" applyBorder="1" applyAlignment="1">
      <alignment wrapText="1"/>
    </xf>
    <xf numFmtId="165" fontId="109" fillId="47" borderId="40" xfId="236" applyNumberFormat="1" applyFont="1" applyFill="1" applyBorder="1" applyAlignment="1" applyProtection="1">
      <alignment vertical="center" wrapText="1"/>
      <protection locked="0"/>
    </xf>
    <xf numFmtId="165" fontId="109" fillId="47" borderId="32" xfId="236" applyNumberFormat="1" applyFont="1" applyFill="1" applyBorder="1" applyAlignment="1" applyProtection="1">
      <alignment vertical="center" wrapText="1"/>
      <protection locked="0"/>
    </xf>
    <xf numFmtId="165" fontId="109" fillId="47" borderId="39" xfId="236" applyNumberFormat="1" applyFont="1" applyFill="1" applyBorder="1" applyAlignment="1" applyProtection="1">
      <alignment vertical="center" wrapText="1"/>
      <protection locked="0"/>
    </xf>
    <xf numFmtId="165" fontId="109" fillId="47" borderId="43" xfId="236" applyNumberFormat="1" applyFont="1" applyFill="1" applyBorder="1" applyAlignment="1" applyProtection="1">
      <alignment vertical="center" wrapText="1"/>
      <protection locked="0"/>
    </xf>
    <xf numFmtId="165" fontId="109" fillId="47" borderId="42" xfId="236" applyNumberFormat="1" applyFont="1" applyFill="1" applyBorder="1" applyAlignment="1" applyProtection="1">
      <alignment vertical="center" wrapText="1"/>
      <protection locked="0"/>
    </xf>
    <xf numFmtId="165" fontId="109" fillId="47" borderId="44" xfId="236" applyNumberFormat="1" applyFont="1" applyFill="1" applyBorder="1" applyAlignment="1" applyProtection="1">
      <alignment vertical="center" wrapText="1"/>
      <protection locked="0"/>
    </xf>
    <xf numFmtId="165" fontId="107" fillId="46" borderId="44" xfId="236" applyNumberFormat="1" applyFont="1" applyFill="1" applyBorder="1" applyAlignment="1">
      <alignment vertical="center" wrapText="1"/>
    </xf>
    <xf numFmtId="165" fontId="109" fillId="47" borderId="25" xfId="236" applyNumberFormat="1" applyFont="1" applyFill="1" applyBorder="1" applyAlignment="1" applyProtection="1">
      <alignment vertical="center" wrapText="1"/>
      <protection locked="0"/>
    </xf>
    <xf numFmtId="165" fontId="107" fillId="46" borderId="36" xfId="236" applyNumberFormat="1" applyFont="1" applyFill="1" applyBorder="1" applyAlignment="1">
      <alignment vertical="center" wrapText="1"/>
    </xf>
    <xf numFmtId="165" fontId="107" fillId="36" borderId="30" xfId="236" applyNumberFormat="1" applyFont="1" applyFill="1" applyBorder="1" applyAlignment="1">
      <alignment horizontal="center"/>
    </xf>
    <xf numFmtId="165" fontId="107" fillId="45" borderId="3" xfId="403" applyNumberFormat="1" applyFont="1" applyFill="1" applyBorder="1"/>
    <xf numFmtId="165" fontId="107" fillId="45" borderId="13" xfId="403" applyNumberFormat="1" applyFont="1" applyFill="1" applyBorder="1"/>
    <xf numFmtId="165" fontId="107" fillId="45" borderId="45" xfId="403" applyNumberFormat="1" applyFont="1" applyFill="1" applyBorder="1"/>
    <xf numFmtId="165" fontId="107" fillId="0" borderId="45" xfId="236" applyNumberFormat="1" applyFont="1" applyBorder="1" applyAlignment="1" applyProtection="1">
      <alignment vertical="center"/>
      <protection locked="0"/>
    </xf>
    <xf numFmtId="165" fontId="107" fillId="0" borderId="13" xfId="236" applyNumberFormat="1" applyFont="1" applyBorder="1" applyAlignment="1" applyProtection="1">
      <alignment vertical="center"/>
      <protection locked="0"/>
    </xf>
    <xf numFmtId="165" fontId="107" fillId="0" borderId="3" xfId="236" applyNumberFormat="1" applyFont="1" applyFill="1" applyBorder="1" applyAlignment="1">
      <alignment vertical="center"/>
    </xf>
    <xf numFmtId="165" fontId="107" fillId="44" borderId="32" xfId="236" applyNumberFormat="1" applyFont="1" applyFill="1" applyBorder="1" applyAlignment="1"/>
    <xf numFmtId="165" fontId="107" fillId="46" borderId="45" xfId="236" applyNumberFormat="1" applyFont="1" applyFill="1" applyBorder="1" applyAlignment="1"/>
    <xf numFmtId="165" fontId="107" fillId="46" borderId="3" xfId="236" applyNumberFormat="1" applyFont="1" applyFill="1" applyBorder="1" applyAlignment="1"/>
    <xf numFmtId="165" fontId="107" fillId="0" borderId="32" xfId="236" applyNumberFormat="1" applyFont="1" applyBorder="1" applyAlignment="1" applyProtection="1">
      <alignment vertical="center"/>
      <protection locked="0"/>
    </xf>
    <xf numFmtId="165" fontId="107" fillId="36" borderId="32" xfId="236" applyNumberFormat="1" applyFont="1" applyFill="1" applyBorder="1" applyAlignment="1"/>
    <xf numFmtId="165" fontId="107" fillId="0" borderId="3" xfId="236" applyNumberFormat="1" applyFont="1" applyBorder="1" applyAlignment="1" applyProtection="1">
      <alignment vertical="center"/>
      <protection locked="0"/>
    </xf>
    <xf numFmtId="165" fontId="107" fillId="46" borderId="31" xfId="236" applyNumberFormat="1" applyFont="1" applyFill="1" applyBorder="1" applyAlignment="1">
      <alignment vertical="center"/>
    </xf>
    <xf numFmtId="165" fontId="107" fillId="46" borderId="32" xfId="236" applyNumberFormat="1" applyFont="1" applyFill="1" applyBorder="1" applyAlignment="1">
      <alignment vertical="center"/>
    </xf>
    <xf numFmtId="165" fontId="107" fillId="0" borderId="45" xfId="236" applyNumberFormat="1" applyFont="1" applyFill="1" applyBorder="1" applyAlignment="1">
      <alignment vertical="center"/>
    </xf>
    <xf numFmtId="165" fontId="107" fillId="44" borderId="32" xfId="236" applyNumberFormat="1" applyFont="1" applyFill="1" applyBorder="1" applyAlignment="1">
      <alignment horizontal="center"/>
    </xf>
    <xf numFmtId="165" fontId="107" fillId="0" borderId="3" xfId="236" applyNumberFormat="1" applyFont="1" applyFill="1" applyBorder="1" applyAlignment="1">
      <alignment horizontal="center" vertical="center"/>
    </xf>
    <xf numFmtId="0" fontId="3" fillId="36" borderId="46" xfId="0" applyFont="1" applyFill="1" applyBorder="1" applyAlignment="1">
      <alignment horizontal="center" vertical="center" textRotation="90" wrapText="1"/>
    </xf>
    <xf numFmtId="2" fontId="3" fillId="0" borderId="28" xfId="331" applyNumberFormat="1" applyFont="1" applyBorder="1" applyAlignment="1">
      <alignment vertical="center" wrapText="1"/>
    </xf>
    <xf numFmtId="165" fontId="107" fillId="44" borderId="30" xfId="236" applyNumberFormat="1" applyFont="1" applyFill="1" applyBorder="1"/>
    <xf numFmtId="165" fontId="107" fillId="44" borderId="32" xfId="236" applyNumberFormat="1" applyFont="1" applyFill="1" applyBorder="1"/>
    <xf numFmtId="165" fontId="107" fillId="44" borderId="26" xfId="236" applyNumberFormat="1" applyFont="1" applyFill="1" applyBorder="1"/>
    <xf numFmtId="165" fontId="107" fillId="0" borderId="33" xfId="236" applyNumberFormat="1" applyFont="1" applyBorder="1" applyAlignment="1" applyProtection="1">
      <alignment vertical="center" wrapText="1"/>
      <protection locked="0"/>
    </xf>
    <xf numFmtId="165" fontId="107" fillId="0" borderId="45" xfId="236" applyNumberFormat="1" applyFont="1" applyBorder="1" applyAlignment="1" applyProtection="1">
      <alignment vertical="center" wrapText="1"/>
      <protection locked="0"/>
    </xf>
    <xf numFmtId="165" fontId="107" fillId="0" borderId="27" xfId="236" applyNumberFormat="1" applyFont="1" applyBorder="1" applyAlignment="1" applyProtection="1">
      <alignment vertical="center" wrapText="1"/>
      <protection locked="0"/>
    </xf>
    <xf numFmtId="165" fontId="107" fillId="0" borderId="34" xfId="236" applyNumberFormat="1" applyFont="1" applyBorder="1" applyAlignment="1" applyProtection="1">
      <alignment vertical="center" wrapText="1"/>
      <protection locked="0"/>
    </xf>
    <xf numFmtId="165" fontId="107" fillId="0" borderId="13" xfId="236" applyNumberFormat="1" applyFont="1" applyBorder="1" applyAlignment="1" applyProtection="1">
      <alignment vertical="center" wrapText="1"/>
      <protection locked="0"/>
    </xf>
    <xf numFmtId="165" fontId="107" fillId="0" borderId="28" xfId="236" applyNumberFormat="1" applyFont="1" applyBorder="1" applyAlignment="1" applyProtection="1">
      <alignment vertical="center" wrapText="1"/>
      <protection locked="0"/>
    </xf>
    <xf numFmtId="165" fontId="107" fillId="0" borderId="35" xfId="236" applyNumberFormat="1" applyFont="1" applyFill="1" applyBorder="1" applyAlignment="1">
      <alignment vertical="center" wrapText="1"/>
    </xf>
    <xf numFmtId="165" fontId="107" fillId="0" borderId="3" xfId="236" applyNumberFormat="1" applyFont="1" applyFill="1" applyBorder="1" applyAlignment="1">
      <alignment vertical="center" wrapText="1"/>
    </xf>
    <xf numFmtId="165" fontId="107" fillId="0" borderId="29" xfId="236" applyNumberFormat="1" applyFont="1" applyFill="1" applyBorder="1" applyAlignment="1">
      <alignment vertical="center" wrapText="1"/>
    </xf>
    <xf numFmtId="165" fontId="107" fillId="46" borderId="30" xfId="236" applyNumberFormat="1" applyFont="1" applyFill="1" applyBorder="1" applyAlignment="1">
      <alignment wrapText="1"/>
    </xf>
    <xf numFmtId="165" fontId="107" fillId="46" borderId="32" xfId="236" applyNumberFormat="1" applyFont="1" applyFill="1" applyBorder="1" applyAlignment="1">
      <alignment wrapText="1"/>
    </xf>
    <xf numFmtId="165" fontId="107" fillId="46" borderId="26" xfId="236" applyNumberFormat="1" applyFont="1" applyFill="1" applyBorder="1" applyAlignment="1">
      <alignment wrapText="1"/>
    </xf>
    <xf numFmtId="165" fontId="107" fillId="46" borderId="33" xfId="236" applyNumberFormat="1" applyFont="1" applyFill="1" applyBorder="1" applyAlignment="1">
      <alignment wrapText="1"/>
    </xf>
    <xf numFmtId="165" fontId="107" fillId="46" borderId="45" xfId="236" applyNumberFormat="1" applyFont="1" applyFill="1" applyBorder="1" applyAlignment="1">
      <alignment wrapText="1"/>
    </xf>
    <xf numFmtId="165" fontId="107" fillId="46" borderId="27" xfId="236" applyNumberFormat="1" applyFont="1" applyFill="1" applyBorder="1" applyAlignment="1">
      <alignment wrapText="1"/>
    </xf>
    <xf numFmtId="165" fontId="107" fillId="46" borderId="35" xfId="236" applyNumberFormat="1" applyFont="1" applyFill="1" applyBorder="1" applyAlignment="1">
      <alignment wrapText="1"/>
    </xf>
    <xf numFmtId="165" fontId="107" fillId="46" borderId="3" xfId="236" applyNumberFormat="1" applyFont="1" applyFill="1" applyBorder="1" applyAlignment="1">
      <alignment wrapText="1"/>
    </xf>
    <xf numFmtId="165" fontId="107" fillId="46" borderId="29" xfId="236" applyNumberFormat="1" applyFont="1" applyFill="1" applyBorder="1" applyAlignment="1">
      <alignment wrapText="1"/>
    </xf>
    <xf numFmtId="165" fontId="107" fillId="0" borderId="30" xfId="236" applyNumberFormat="1" applyFont="1" applyBorder="1" applyAlignment="1" applyProtection="1">
      <alignment vertical="center" wrapText="1"/>
      <protection locked="0"/>
    </xf>
    <xf numFmtId="165" fontId="107" fillId="0" borderId="32" xfId="236" applyNumberFormat="1" applyFont="1" applyBorder="1" applyAlignment="1" applyProtection="1">
      <alignment vertical="center" wrapText="1"/>
      <protection locked="0"/>
    </xf>
    <xf numFmtId="165" fontId="107" fillId="0" borderId="26" xfId="236" applyNumberFormat="1" applyFont="1" applyBorder="1" applyAlignment="1" applyProtection="1">
      <alignment vertical="center" wrapText="1"/>
      <protection locked="0"/>
    </xf>
    <xf numFmtId="165" fontId="107" fillId="36" borderId="30" xfId="236" applyNumberFormat="1" applyFont="1" applyFill="1" applyBorder="1" applyAlignment="1">
      <alignment wrapText="1"/>
    </xf>
    <xf numFmtId="165" fontId="107" fillId="36" borderId="32" xfId="236" applyNumberFormat="1" applyFont="1" applyFill="1" applyBorder="1" applyAlignment="1">
      <alignment wrapText="1"/>
    </xf>
    <xf numFmtId="165" fontId="107" fillId="36" borderId="26" xfId="236" applyNumberFormat="1" applyFont="1" applyFill="1" applyBorder="1" applyAlignment="1">
      <alignment wrapText="1"/>
    </xf>
    <xf numFmtId="165" fontId="107" fillId="46" borderId="30" xfId="236" applyNumberFormat="1" applyFont="1" applyFill="1" applyBorder="1" applyAlignment="1">
      <alignment vertical="center" wrapText="1"/>
    </xf>
    <xf numFmtId="165" fontId="107" fillId="46" borderId="32" xfId="236" applyNumberFormat="1" applyFont="1" applyFill="1" applyBorder="1" applyAlignment="1">
      <alignment vertical="center" wrapText="1"/>
    </xf>
    <xf numFmtId="165" fontId="107" fillId="46" borderId="26" xfId="236" applyNumberFormat="1" applyFont="1" applyFill="1" applyBorder="1" applyAlignment="1">
      <alignment vertical="center" wrapText="1"/>
    </xf>
    <xf numFmtId="165" fontId="107" fillId="0" borderId="3" xfId="236" applyNumberFormat="1" applyFont="1" applyBorder="1" applyAlignment="1" applyProtection="1">
      <alignment vertical="center" wrapText="1"/>
      <protection locked="0"/>
    </xf>
    <xf numFmtId="165" fontId="107" fillId="0" borderId="29" xfId="236" applyNumberFormat="1" applyFont="1" applyBorder="1" applyAlignment="1" applyProtection="1">
      <alignment vertical="center" wrapText="1"/>
      <protection locked="0"/>
    </xf>
    <xf numFmtId="165" fontId="107" fillId="0" borderId="33" xfId="236" applyNumberFormat="1" applyFont="1" applyFill="1" applyBorder="1" applyAlignment="1">
      <alignment vertical="center" wrapText="1"/>
    </xf>
    <xf numFmtId="165" fontId="107" fillId="0" borderId="45" xfId="236" applyNumberFormat="1" applyFont="1" applyFill="1" applyBorder="1" applyAlignment="1">
      <alignment vertical="center" wrapText="1"/>
    </xf>
    <xf numFmtId="165" fontId="107" fillId="0" borderId="27" xfId="236" applyNumberFormat="1" applyFont="1" applyFill="1" applyBorder="1" applyAlignment="1">
      <alignment vertical="center" wrapText="1"/>
    </xf>
    <xf numFmtId="165" fontId="107" fillId="0" borderId="35" xfId="236" applyNumberFormat="1" applyFont="1" applyBorder="1" applyAlignment="1" applyProtection="1">
      <alignment vertical="center" wrapText="1"/>
      <protection locked="0"/>
    </xf>
    <xf numFmtId="165" fontId="107" fillId="0" borderId="40" xfId="236" applyNumberFormat="1" applyFont="1" applyBorder="1" applyAlignment="1" applyProtection="1">
      <alignment vertical="center" wrapText="1"/>
      <protection locked="0"/>
    </xf>
    <xf numFmtId="165" fontId="107" fillId="0" borderId="41" xfId="236" applyNumberFormat="1" applyFont="1" applyBorder="1" applyAlignment="1" applyProtection="1">
      <alignment vertical="center" wrapText="1"/>
      <protection locked="0"/>
    </xf>
    <xf numFmtId="165" fontId="109" fillId="47" borderId="41" xfId="236" applyNumberFormat="1" applyFont="1" applyFill="1" applyBorder="1" applyAlignment="1" applyProtection="1">
      <alignment vertical="center" wrapText="1"/>
      <protection locked="0"/>
    </xf>
    <xf numFmtId="165" fontId="107" fillId="45" borderId="34" xfId="403" applyNumberFormat="1" applyFont="1" applyFill="1" applyBorder="1"/>
    <xf numFmtId="165" fontId="107" fillId="45" borderId="28" xfId="403" applyNumberFormat="1" applyFont="1" applyFill="1" applyBorder="1"/>
    <xf numFmtId="165" fontId="107" fillId="45" borderId="33" xfId="403" applyNumberFormat="1" applyFont="1" applyFill="1" applyBorder="1"/>
    <xf numFmtId="165" fontId="107" fillId="45" borderId="27" xfId="403" applyNumberFormat="1" applyFont="1" applyFill="1" applyBorder="1"/>
    <xf numFmtId="165" fontId="107" fillId="45" borderId="35" xfId="403" applyNumberFormat="1" applyFont="1" applyFill="1" applyBorder="1"/>
    <xf numFmtId="165" fontId="107" fillId="45" borderId="29" xfId="403" applyNumberFormat="1" applyFont="1" applyFill="1" applyBorder="1"/>
    <xf numFmtId="0" fontId="3" fillId="0" borderId="0" xfId="331" applyFont="1"/>
    <xf numFmtId="0" fontId="109" fillId="0" borderId="0" xfId="331" applyFont="1" applyAlignment="1">
      <alignment vertical="center"/>
    </xf>
    <xf numFmtId="0" fontId="111" fillId="0" borderId="0" xfId="331" applyFont="1" applyAlignment="1">
      <alignment horizontal="left"/>
    </xf>
    <xf numFmtId="0" fontId="3" fillId="0" borderId="47" xfId="331" applyFont="1" applyBorder="1" applyAlignment="1">
      <alignment horizontal="center" vertical="center" wrapText="1"/>
    </xf>
    <xf numFmtId="0" fontId="3" fillId="0" borderId="48" xfId="331" applyFont="1" applyBorder="1" applyAlignment="1">
      <alignment horizontal="center" vertical="top" wrapText="1"/>
    </xf>
    <xf numFmtId="0" fontId="3" fillId="0" borderId="49" xfId="331" applyFont="1" applyBorder="1" applyAlignment="1">
      <alignment vertical="top"/>
    </xf>
    <xf numFmtId="0" fontId="3" fillId="0" borderId="50" xfId="331" applyFont="1" applyBorder="1" applyAlignment="1">
      <alignment horizontal="center" vertical="top" wrapText="1"/>
    </xf>
    <xf numFmtId="0" fontId="3" fillId="0" borderId="0" xfId="331" applyFont="1" applyAlignment="1">
      <alignment vertical="top"/>
    </xf>
    <xf numFmtId="0" fontId="4" fillId="0" borderId="0" xfId="331" applyFont="1" applyAlignment="1">
      <alignment horizontal="center" vertical="top"/>
    </xf>
    <xf numFmtId="0" fontId="3" fillId="0" borderId="0" xfId="331" applyFont="1" applyAlignment="1">
      <alignment horizontal="center" vertical="top" wrapText="1"/>
    </xf>
    <xf numFmtId="0" fontId="3" fillId="0" borderId="0" xfId="331" applyFont="1" applyAlignment="1">
      <alignment vertical="center"/>
    </xf>
    <xf numFmtId="0" fontId="4" fillId="0" borderId="51" xfId="401" applyFont="1" applyBorder="1" applyAlignment="1">
      <alignment horizontal="center" vertical="center"/>
    </xf>
    <xf numFmtId="0" fontId="4" fillId="0" borderId="52" xfId="331" applyFont="1" applyBorder="1" applyAlignment="1">
      <alignment horizontal="center" vertical="center"/>
    </xf>
    <xf numFmtId="0" fontId="4" fillId="0" borderId="53" xfId="401" applyFont="1" applyBorder="1" applyAlignment="1">
      <alignment horizontal="left" vertical="center"/>
    </xf>
    <xf numFmtId="165" fontId="4" fillId="36" borderId="54" xfId="147" applyNumberFormat="1" applyFont="1" applyFill="1" applyBorder="1" applyAlignment="1">
      <alignment horizontal="right" vertical="center"/>
    </xf>
    <xf numFmtId="0" fontId="4" fillId="0" borderId="0" xfId="331" applyFont="1" applyAlignment="1">
      <alignment vertical="center"/>
    </xf>
    <xf numFmtId="0" fontId="4" fillId="0" borderId="55" xfId="401" applyFont="1" applyBorder="1" applyAlignment="1">
      <alignment horizontal="center" vertical="center"/>
    </xf>
    <xf numFmtId="0" fontId="4" fillId="0" borderId="56" xfId="331" applyFont="1" applyBorder="1" applyAlignment="1">
      <alignment horizontal="center" vertical="center"/>
    </xf>
    <xf numFmtId="0" fontId="4" fillId="0" borderId="57" xfId="401" applyFont="1" applyBorder="1" applyAlignment="1">
      <alignment horizontal="left" vertical="center"/>
    </xf>
    <xf numFmtId="165" fontId="4" fillId="36" borderId="58" xfId="147" applyNumberFormat="1" applyFont="1" applyFill="1" applyBorder="1" applyAlignment="1">
      <alignment horizontal="right" vertical="center"/>
    </xf>
    <xf numFmtId="0" fontId="4" fillId="0" borderId="57" xfId="401" applyFont="1" applyBorder="1" applyAlignment="1">
      <alignment horizontal="left" vertical="center" wrapText="1"/>
    </xf>
    <xf numFmtId="0" fontId="4" fillId="0" borderId="57" xfId="401" applyFont="1" applyBorder="1" applyAlignment="1">
      <alignment vertical="center" wrapText="1"/>
    </xf>
    <xf numFmtId="0" fontId="4" fillId="0" borderId="57" xfId="331" applyFont="1" applyBorder="1" applyAlignment="1">
      <alignment horizontal="left" vertical="center"/>
    </xf>
    <xf numFmtId="0" fontId="4" fillId="0" borderId="59" xfId="401" applyFont="1" applyBorder="1" applyAlignment="1">
      <alignment horizontal="center" vertical="center"/>
    </xf>
    <xf numFmtId="0" fontId="110" fillId="36" borderId="60" xfId="331" applyFont="1" applyFill="1" applyBorder="1" applyAlignment="1">
      <alignment horizontal="center" vertical="center"/>
    </xf>
    <xf numFmtId="0" fontId="19" fillId="36" borderId="60" xfId="331" applyFont="1" applyFill="1" applyBorder="1"/>
    <xf numFmtId="0" fontId="110" fillId="0" borderId="0" xfId="331" applyFont="1" applyAlignment="1">
      <alignment vertical="center"/>
    </xf>
    <xf numFmtId="49" fontId="4" fillId="0" borderId="0" xfId="331" applyNumberFormat="1" applyFont="1" applyAlignment="1">
      <alignment horizontal="center" vertical="center"/>
    </xf>
    <xf numFmtId="0" fontId="4" fillId="0" borderId="0" xfId="331" applyFont="1" applyAlignment="1">
      <alignment horizontal="center" vertical="center"/>
    </xf>
    <xf numFmtId="0" fontId="4" fillId="0" borderId="0" xfId="331" applyFont="1" applyAlignment="1">
      <alignment vertical="center" wrapText="1"/>
    </xf>
    <xf numFmtId="41" fontId="4" fillId="0" borderId="0" xfId="331" applyNumberFormat="1" applyFont="1" applyAlignment="1">
      <alignment vertical="center"/>
    </xf>
    <xf numFmtId="0" fontId="4" fillId="0" borderId="53" xfId="331" applyFont="1" applyBorder="1" applyAlignment="1">
      <alignment vertical="center"/>
    </xf>
    <xf numFmtId="0" fontId="4" fillId="0" borderId="57" xfId="331" applyFont="1" applyBorder="1" applyAlignment="1">
      <alignment vertical="center"/>
    </xf>
    <xf numFmtId="0" fontId="110" fillId="36" borderId="60" xfId="331" applyFont="1" applyFill="1" applyBorder="1" applyAlignment="1">
      <alignment vertical="center" wrapText="1"/>
    </xf>
    <xf numFmtId="49" fontId="3" fillId="0" borderId="0" xfId="331" applyNumberFormat="1" applyFont="1" applyAlignment="1">
      <alignment vertical="center"/>
    </xf>
    <xf numFmtId="0" fontId="3" fillId="0" borderId="0" xfId="331" applyFont="1" applyAlignment="1">
      <alignment horizontal="center" vertical="center"/>
    </xf>
    <xf numFmtId="0" fontId="110" fillId="36" borderId="56" xfId="331" applyFont="1" applyFill="1" applyBorder="1" applyAlignment="1">
      <alignment horizontal="center" vertical="center"/>
    </xf>
    <xf numFmtId="0" fontId="110" fillId="36" borderId="56" xfId="331" applyFont="1" applyFill="1" applyBorder="1" applyAlignment="1">
      <alignment vertical="center"/>
    </xf>
    <xf numFmtId="0" fontId="110" fillId="36" borderId="61" xfId="331" applyFont="1" applyFill="1" applyBorder="1" applyAlignment="1">
      <alignment horizontal="center" vertical="center"/>
    </xf>
    <xf numFmtId="0" fontId="110" fillId="36" borderId="61" xfId="331" applyFont="1" applyFill="1" applyBorder="1" applyAlignment="1">
      <alignment vertical="center" wrapText="1"/>
    </xf>
    <xf numFmtId="0" fontId="112" fillId="0" borderId="0" xfId="331" applyFont="1"/>
    <xf numFmtId="0" fontId="3" fillId="0" borderId="0" xfId="331" applyFont="1" applyAlignment="1">
      <alignment horizontal="left" vertical="center"/>
    </xf>
    <xf numFmtId="0" fontId="111" fillId="0" borderId="0" xfId="331" applyFont="1" applyAlignment="1">
      <alignment vertical="center"/>
    </xf>
    <xf numFmtId="0" fontId="3" fillId="0" borderId="48" xfId="331" applyFont="1" applyBorder="1" applyAlignment="1">
      <alignment horizontal="center" vertical="top"/>
    </xf>
    <xf numFmtId="0" fontId="3" fillId="0" borderId="49" xfId="331" applyFont="1" applyBorder="1" applyAlignment="1">
      <alignment horizontal="center" vertical="top"/>
    </xf>
    <xf numFmtId="0" fontId="3" fillId="0" borderId="0" xfId="331" applyFont="1" applyAlignment="1">
      <alignment horizontal="center" vertical="top"/>
    </xf>
    <xf numFmtId="0" fontId="4" fillId="0" borderId="0" xfId="331" applyFont="1" applyAlignment="1">
      <alignment horizontal="center" vertical="center" wrapText="1"/>
    </xf>
    <xf numFmtId="0" fontId="4" fillId="0" borderId="51" xfId="331" applyFont="1" applyBorder="1" applyAlignment="1">
      <alignment horizontal="center" vertical="center"/>
    </xf>
    <xf numFmtId="0" fontId="3" fillId="0" borderId="52" xfId="331" applyFont="1" applyBorder="1" applyAlignment="1">
      <alignment horizontal="center" vertical="center"/>
    </xf>
    <xf numFmtId="0" fontId="3" fillId="0" borderId="53" xfId="401" applyFont="1" applyBorder="1" applyAlignment="1">
      <alignment horizontal="left" vertical="center"/>
    </xf>
    <xf numFmtId="165" fontId="3" fillId="36" borderId="54" xfId="147" applyNumberFormat="1" applyFont="1" applyFill="1" applyBorder="1" applyAlignment="1">
      <alignment horizontal="right" vertical="center"/>
    </xf>
    <xf numFmtId="0" fontId="4" fillId="0" borderId="55" xfId="331" applyFont="1" applyBorder="1" applyAlignment="1">
      <alignment horizontal="center" vertical="center"/>
    </xf>
    <xf numFmtId="0" fontId="3" fillId="0" borderId="56" xfId="331" applyFont="1" applyBorder="1" applyAlignment="1">
      <alignment horizontal="center" vertical="center"/>
    </xf>
    <xf numFmtId="0" fontId="3" fillId="0" borderId="57" xfId="600" applyFont="1" applyBorder="1" applyAlignment="1">
      <alignment horizontal="left" vertical="center"/>
    </xf>
    <xf numFmtId="165" fontId="3" fillId="36" borderId="58" xfId="147" applyNumberFormat="1" applyFont="1" applyFill="1" applyBorder="1" applyAlignment="1">
      <alignment horizontal="right" vertical="center"/>
    </xf>
    <xf numFmtId="0" fontId="3" fillId="0" borderId="57" xfId="401" applyFont="1" applyBorder="1" applyAlignment="1">
      <alignment horizontal="left" vertical="center"/>
    </xf>
    <xf numFmtId="0" fontId="3" fillId="0" borderId="57" xfId="401" applyFont="1" applyBorder="1" applyAlignment="1">
      <alignment horizontal="left" vertical="center" wrapText="1"/>
    </xf>
    <xf numFmtId="49" fontId="4" fillId="0" borderId="59" xfId="331" applyNumberFormat="1" applyFont="1" applyBorder="1" applyAlignment="1">
      <alignment horizontal="center" vertical="center"/>
    </xf>
    <xf numFmtId="0" fontId="4" fillId="36" borderId="60" xfId="401" applyFont="1" applyFill="1" applyBorder="1" applyAlignment="1">
      <alignment horizontal="center" vertical="center"/>
    </xf>
    <xf numFmtId="0" fontId="4" fillId="36" borderId="60" xfId="401" applyFont="1" applyFill="1" applyBorder="1" applyAlignment="1">
      <alignment vertical="center"/>
    </xf>
    <xf numFmtId="165" fontId="4" fillId="36" borderId="62" xfId="147" applyNumberFormat="1" applyFont="1" applyFill="1" applyBorder="1" applyAlignment="1">
      <alignment horizontal="right" vertical="center"/>
    </xf>
    <xf numFmtId="0" fontId="4" fillId="0" borderId="0" xfId="401" applyFont="1" applyAlignment="1">
      <alignment horizontal="left" vertical="center"/>
    </xf>
    <xf numFmtId="0" fontId="4" fillId="0" borderId="0" xfId="401" applyFont="1" applyAlignment="1">
      <alignment horizontal="left" vertical="center" wrapText="1"/>
    </xf>
    <xf numFmtId="165" fontId="4" fillId="0" borderId="0" xfId="147" applyNumberFormat="1" applyFont="1" applyFill="1" applyBorder="1" applyAlignment="1">
      <alignment horizontal="right" vertical="center"/>
    </xf>
    <xf numFmtId="49" fontId="4" fillId="0" borderId="47" xfId="331" applyNumberFormat="1" applyFont="1" applyBorder="1" applyAlignment="1">
      <alignment horizontal="center" vertical="center"/>
    </xf>
    <xf numFmtId="0" fontId="4" fillId="36" borderId="6" xfId="401" applyFont="1" applyFill="1" applyBorder="1" applyAlignment="1">
      <alignment horizontal="center" vertical="center"/>
    </xf>
    <xf numFmtId="0" fontId="4" fillId="36" borderId="49" xfId="401" applyFont="1" applyFill="1" applyBorder="1" applyAlignment="1">
      <alignment vertical="center"/>
    </xf>
    <xf numFmtId="165" fontId="4" fillId="36" borderId="50" xfId="147" applyNumberFormat="1" applyFont="1" applyFill="1" applyBorder="1" applyAlignment="1">
      <alignment horizontal="right" vertical="center"/>
    </xf>
    <xf numFmtId="0" fontId="3" fillId="0" borderId="53" xfId="600" applyFont="1" applyBorder="1" applyAlignment="1">
      <alignment horizontal="left" vertical="center"/>
    </xf>
    <xf numFmtId="0" fontId="4" fillId="36" borderId="60" xfId="331" applyFont="1" applyFill="1" applyBorder="1" applyAlignment="1">
      <alignment horizontal="center" vertical="center"/>
    </xf>
    <xf numFmtId="0" fontId="4" fillId="36" borderId="63" xfId="401" applyFont="1" applyFill="1" applyBorder="1" applyAlignment="1">
      <alignment horizontal="left" vertical="center"/>
    </xf>
    <xf numFmtId="49" fontId="4" fillId="0" borderId="64" xfId="331" applyNumberFormat="1" applyFont="1" applyBorder="1" applyAlignment="1">
      <alignment horizontal="center" vertical="center"/>
    </xf>
    <xf numFmtId="0" fontId="3" fillId="0" borderId="60" xfId="331" applyFont="1" applyBorder="1" applyAlignment="1">
      <alignment horizontal="center" vertical="center"/>
    </xf>
    <xf numFmtId="0" fontId="3" fillId="0" borderId="63" xfId="401" applyFont="1" applyBorder="1" applyAlignment="1">
      <alignment horizontal="left" vertical="center"/>
    </xf>
    <xf numFmtId="165" fontId="3" fillId="36" borderId="62" xfId="147" applyNumberFormat="1" applyFont="1" applyFill="1" applyBorder="1" applyAlignment="1">
      <alignment horizontal="right" vertical="center"/>
    </xf>
    <xf numFmtId="0" fontId="3" fillId="0" borderId="0" xfId="401" applyFont="1" applyAlignment="1">
      <alignment horizontal="left" vertical="center"/>
    </xf>
    <xf numFmtId="165" fontId="3" fillId="0" borderId="0" xfId="147" applyNumberFormat="1" applyFont="1" applyFill="1" applyBorder="1" applyAlignment="1">
      <alignment horizontal="right" vertical="center"/>
    </xf>
    <xf numFmtId="0" fontId="112" fillId="0" borderId="8" xfId="331" applyFont="1" applyBorder="1" applyAlignment="1">
      <alignment vertical="center"/>
    </xf>
    <xf numFmtId="0" fontId="4" fillId="0" borderId="0" xfId="331" applyFont="1" applyAlignment="1">
      <alignment horizontal="left"/>
    </xf>
    <xf numFmtId="0" fontId="113" fillId="0" borderId="0" xfId="331" applyFont="1" applyAlignment="1">
      <alignment vertical="center"/>
    </xf>
    <xf numFmtId="0" fontId="4" fillId="0" borderId="0" xfId="331" applyFont="1"/>
    <xf numFmtId="0" fontId="113" fillId="0" borderId="0" xfId="331" applyFont="1"/>
    <xf numFmtId="165" fontId="107" fillId="47" borderId="39" xfId="236" applyNumberFormat="1" applyFont="1" applyFill="1" applyBorder="1" applyAlignment="1" applyProtection="1">
      <alignment vertical="center" wrapText="1"/>
      <protection locked="0"/>
    </xf>
    <xf numFmtId="165" fontId="3" fillId="0" borderId="0" xfId="0" applyNumberFormat="1" applyFont="1" applyAlignment="1">
      <alignment vertical="center"/>
    </xf>
    <xf numFmtId="165" fontId="110" fillId="36" borderId="62" xfId="147" applyNumberFormat="1" applyFont="1" applyFill="1" applyBorder="1" applyAlignment="1">
      <alignment horizontal="right" vertical="center"/>
    </xf>
    <xf numFmtId="165" fontId="110" fillId="36" borderId="65" xfId="147" applyNumberFormat="1" applyFont="1" applyFill="1" applyBorder="1" applyAlignment="1">
      <alignment horizontal="right" vertical="center"/>
    </xf>
    <xf numFmtId="165" fontId="4" fillId="36" borderId="58" xfId="133" applyNumberFormat="1" applyFont="1" applyFill="1" applyBorder="1" applyAlignment="1">
      <alignment horizontal="right" vertical="center"/>
    </xf>
    <xf numFmtId="43" fontId="107" fillId="36" borderId="32" xfId="124" applyFont="1" applyFill="1" applyBorder="1" applyAlignment="1">
      <alignment horizontal="center"/>
    </xf>
    <xf numFmtId="165" fontId="4" fillId="36" borderId="54" xfId="133" applyNumberFormat="1" applyFont="1" applyFill="1" applyBorder="1" applyAlignment="1">
      <alignment horizontal="right" vertical="center"/>
    </xf>
    <xf numFmtId="165" fontId="4" fillId="0" borderId="0" xfId="331" applyNumberFormat="1" applyFont="1" applyAlignment="1">
      <alignment vertical="center"/>
    </xf>
    <xf numFmtId="165" fontId="107" fillId="51" borderId="32" xfId="236" applyNumberFormat="1" applyFont="1" applyFill="1" applyBorder="1" applyAlignment="1" applyProtection="1">
      <alignment vertical="center" wrapText="1"/>
      <protection locked="0"/>
    </xf>
    <xf numFmtId="165" fontId="3" fillId="0" borderId="0" xfId="124" applyNumberFormat="1" applyFont="1" applyFill="1" applyBorder="1"/>
    <xf numFmtId="165" fontId="110" fillId="36" borderId="58" xfId="133" applyNumberFormat="1" applyFont="1" applyFill="1" applyBorder="1" applyAlignment="1">
      <alignment horizontal="right" vertical="center"/>
    </xf>
    <xf numFmtId="0" fontId="3" fillId="51" borderId="0" xfId="0" applyFont="1" applyFill="1" applyAlignment="1">
      <alignment vertical="center"/>
    </xf>
    <xf numFmtId="0" fontId="4" fillId="51" borderId="0" xfId="0" applyFont="1" applyFill="1" applyAlignment="1">
      <alignment vertical="center"/>
    </xf>
    <xf numFmtId="14" fontId="3" fillId="51" borderId="0" xfId="0" applyNumberFormat="1" applyFont="1" applyFill="1" applyAlignment="1">
      <alignment vertical="center"/>
    </xf>
    <xf numFmtId="165" fontId="3" fillId="0" borderId="0" xfId="331" applyNumberFormat="1" applyFont="1" applyAlignment="1">
      <alignment vertical="center"/>
    </xf>
    <xf numFmtId="165" fontId="107" fillId="0" borderId="45" xfId="236" applyNumberFormat="1" applyFont="1" applyFill="1" applyBorder="1" applyAlignment="1" applyProtection="1">
      <alignment vertical="center"/>
      <protection locked="0"/>
    </xf>
    <xf numFmtId="0" fontId="4" fillId="0" borderId="0" xfId="331" applyFont="1" applyAlignment="1">
      <alignment horizontal="left"/>
    </xf>
    <xf numFmtId="0" fontId="111" fillId="0" borderId="0" xfId="331" applyFont="1" applyAlignment="1">
      <alignment horizontal="center"/>
    </xf>
    <xf numFmtId="0" fontId="1" fillId="0" borderId="0" xfId="331"/>
    <xf numFmtId="0" fontId="113" fillId="0" borderId="0" xfId="331" applyFont="1" applyAlignment="1">
      <alignment horizontal="center" vertical="center" wrapText="1"/>
    </xf>
    <xf numFmtId="0" fontId="3" fillId="0" borderId="0" xfId="331" applyFont="1" applyAlignment="1" applyProtection="1">
      <alignment horizontal="left"/>
      <protection locked="0"/>
    </xf>
    <xf numFmtId="0" fontId="3" fillId="0" borderId="0" xfId="331" applyFont="1" applyAlignment="1" applyProtection="1">
      <alignment horizontal="center" vertical="center"/>
      <protection locked="0"/>
    </xf>
    <xf numFmtId="0" fontId="4" fillId="0" borderId="0" xfId="331" applyFont="1" applyAlignment="1">
      <alignment horizontal="left" vertical="center"/>
    </xf>
    <xf numFmtId="0" fontId="111" fillId="0" borderId="0" xfId="331" applyFont="1" applyAlignment="1">
      <alignment horizontal="center" vertical="center"/>
    </xf>
    <xf numFmtId="0" fontId="113" fillId="0" borderId="0" xfId="401" applyFont="1" applyAlignment="1">
      <alignment horizontal="center" vertical="center"/>
    </xf>
    <xf numFmtId="0" fontId="113" fillId="0" borderId="0" xfId="331" applyFont="1" applyAlignment="1">
      <alignment horizontal="center" vertical="center"/>
    </xf>
    <xf numFmtId="0" fontId="107" fillId="36" borderId="13" xfId="0" applyFont="1" applyFill="1" applyBorder="1" applyAlignment="1">
      <alignment horizontal="center" vertical="center" textRotation="90" wrapText="1"/>
    </xf>
    <xf numFmtId="0" fontId="107" fillId="36" borderId="25" xfId="0" applyFont="1" applyFill="1" applyBorder="1" applyAlignment="1">
      <alignment horizontal="center" vertical="center" textRotation="90" wrapText="1"/>
    </xf>
    <xf numFmtId="0" fontId="107" fillId="36" borderId="13" xfId="0" applyFont="1" applyFill="1" applyBorder="1" applyAlignment="1">
      <alignment horizontal="center" vertical="center" wrapText="1"/>
    </xf>
    <xf numFmtId="0" fontId="4" fillId="36" borderId="66" xfId="0" applyFont="1" applyFill="1" applyBorder="1" applyAlignment="1">
      <alignment horizontal="center" vertical="center" wrapText="1"/>
    </xf>
    <xf numFmtId="0" fontId="4" fillId="36" borderId="43" xfId="0" applyFont="1" applyFill="1" applyBorder="1" applyAlignment="1">
      <alignment horizontal="center" vertical="center" wrapText="1"/>
    </xf>
    <xf numFmtId="0" fontId="107" fillId="36" borderId="34" xfId="0" applyFont="1" applyFill="1" applyBorder="1" applyAlignment="1">
      <alignment horizontal="center" vertical="center" textRotation="90" wrapText="1"/>
    </xf>
    <xf numFmtId="0" fontId="107" fillId="36" borderId="67" xfId="0" applyFont="1" applyFill="1" applyBorder="1" applyAlignment="1">
      <alignment horizontal="center" vertical="center" textRotation="90" wrapText="1"/>
    </xf>
    <xf numFmtId="0" fontId="107" fillId="36" borderId="28" xfId="0" applyFont="1" applyFill="1" applyBorder="1" applyAlignment="1">
      <alignment horizontal="center" vertical="center" textRotation="90" wrapText="1"/>
    </xf>
    <xf numFmtId="0" fontId="107" fillId="36" borderId="68" xfId="0" applyFont="1" applyFill="1" applyBorder="1" applyAlignment="1">
      <alignment horizontal="center" vertical="center" textRotation="90" wrapText="1"/>
    </xf>
    <xf numFmtId="0" fontId="4" fillId="36" borderId="69" xfId="403" applyFont="1" applyFill="1" applyBorder="1" applyAlignment="1">
      <alignment horizontal="center" vertical="center" wrapText="1"/>
    </xf>
    <xf numFmtId="0" fontId="4" fillId="36" borderId="70" xfId="403" applyFont="1" applyFill="1" applyBorder="1" applyAlignment="1">
      <alignment horizontal="center" vertical="center" wrapText="1"/>
    </xf>
    <xf numFmtId="0" fontId="111" fillId="51" borderId="0" xfId="0" applyFont="1" applyFill="1" applyAlignment="1">
      <alignment horizontal="center" vertical="center"/>
    </xf>
    <xf numFmtId="0" fontId="111" fillId="51" borderId="8" xfId="0" applyFont="1" applyFill="1" applyBorder="1" applyAlignment="1">
      <alignment horizontal="center" vertical="center"/>
    </xf>
    <xf numFmtId="0" fontId="111" fillId="51" borderId="0" xfId="0" applyFont="1" applyFill="1" applyAlignment="1">
      <alignment horizontal="center" vertical="center" wrapText="1"/>
    </xf>
    <xf numFmtId="0" fontId="111" fillId="51" borderId="8" xfId="0" applyFont="1" applyFill="1" applyBorder="1" applyAlignment="1">
      <alignment horizontal="center" vertical="center" wrapText="1"/>
    </xf>
    <xf numFmtId="0" fontId="4" fillId="52" borderId="71" xfId="0" applyFont="1" applyFill="1" applyBorder="1" applyAlignment="1">
      <alignment horizontal="center" vertical="center" wrapText="1"/>
    </xf>
    <xf numFmtId="0" fontId="4" fillId="50" borderId="43" xfId="0" applyFont="1" applyFill="1" applyBorder="1" applyAlignment="1">
      <alignment horizontal="center" vertical="center" wrapText="1"/>
    </xf>
    <xf numFmtId="0" fontId="4" fillId="50" borderId="13" xfId="0" applyFont="1" applyFill="1" applyBorder="1" applyAlignment="1">
      <alignment horizontal="center" vertical="center" wrapText="1"/>
    </xf>
    <xf numFmtId="0" fontId="4" fillId="50" borderId="25" xfId="0" applyFont="1" applyFill="1" applyBorder="1" applyAlignment="1">
      <alignment horizontal="center" vertical="center" wrapText="1"/>
    </xf>
    <xf numFmtId="0" fontId="113" fillId="51" borderId="0" xfId="331" applyFont="1" applyFill="1" applyAlignment="1">
      <alignment horizontal="right"/>
    </xf>
    <xf numFmtId="0" fontId="4" fillId="52" borderId="72" xfId="403" applyFont="1" applyFill="1" applyBorder="1" applyAlignment="1">
      <alignment horizontal="center" vertical="center" textRotation="90"/>
    </xf>
    <xf numFmtId="0" fontId="4" fillId="52" borderId="36" xfId="403" applyFont="1" applyFill="1" applyBorder="1" applyAlignment="1">
      <alignment horizontal="center" vertical="center" textRotation="90"/>
    </xf>
    <xf numFmtId="0" fontId="4" fillId="52" borderId="73" xfId="403" applyFont="1" applyFill="1" applyBorder="1" applyAlignment="1">
      <alignment horizontal="center" vertical="center" textRotation="90"/>
    </xf>
    <xf numFmtId="0" fontId="4" fillId="52" borderId="28" xfId="0" applyFont="1" applyFill="1" applyBorder="1" applyAlignment="1">
      <alignment horizontal="center" vertical="center" wrapText="1"/>
    </xf>
    <xf numFmtId="0" fontId="4" fillId="52" borderId="68" xfId="0" applyFont="1" applyFill="1" applyBorder="1" applyAlignment="1">
      <alignment horizontal="center" vertical="center" wrapText="1"/>
    </xf>
    <xf numFmtId="0" fontId="107" fillId="36" borderId="41" xfId="0" applyFont="1" applyFill="1" applyBorder="1" applyAlignment="1">
      <alignment horizontal="center" vertical="center" wrapText="1"/>
    </xf>
    <xf numFmtId="0" fontId="4" fillId="36" borderId="74" xfId="0" applyFont="1" applyFill="1" applyBorder="1" applyAlignment="1">
      <alignment horizontal="center" vertical="center" wrapText="1"/>
    </xf>
  </cellXfs>
  <cellStyles count="733">
    <cellStyle name="_FS_TBI Romania_March 2007" xfId="1" xr:uid="{00000000-0005-0000-0000-000000000000}"/>
    <cellStyle name="_FS_TBI Romania_March 2007_investments analysis TBIH (2)" xfId="2" xr:uid="{00000000-0005-0000-0000-000001000000}"/>
    <cellStyle name="_FS_TBI Romania_March 2007_TBIH Shab 12-07" xfId="3" xr:uid="{00000000-0005-0000-0000-000002000000}"/>
    <cellStyle name="_FS_TBI Romania_March 2007_TBIH Shab 12-07 Statutory" xfId="4" xr:uid="{00000000-0005-0000-0000-000003000000}"/>
    <cellStyle name="20% - Accent1 2" xfId="5" xr:uid="{00000000-0005-0000-0000-000004000000}"/>
    <cellStyle name="20% - Accent1 3" xfId="6" xr:uid="{00000000-0005-0000-0000-000005000000}"/>
    <cellStyle name="20% - Accent2 2" xfId="7" xr:uid="{00000000-0005-0000-0000-000006000000}"/>
    <cellStyle name="20% - Accent2 3" xfId="8" xr:uid="{00000000-0005-0000-0000-000007000000}"/>
    <cellStyle name="20% - Accent3 2" xfId="9" xr:uid="{00000000-0005-0000-0000-000008000000}"/>
    <cellStyle name="20% - Accent3 3" xfId="10" xr:uid="{00000000-0005-0000-0000-000009000000}"/>
    <cellStyle name="20% - Accent4 2" xfId="11" xr:uid="{00000000-0005-0000-0000-00000A000000}"/>
    <cellStyle name="20% - Accent4 3" xfId="12" xr:uid="{00000000-0005-0000-0000-00000B000000}"/>
    <cellStyle name="20% - Accent5 2" xfId="13" xr:uid="{00000000-0005-0000-0000-00000C000000}"/>
    <cellStyle name="20% - Accent5 3" xfId="14" xr:uid="{00000000-0005-0000-0000-00000D000000}"/>
    <cellStyle name="20% - Accent6 2" xfId="15" xr:uid="{00000000-0005-0000-0000-00000E000000}"/>
    <cellStyle name="20% - Accent6 3" xfId="16" xr:uid="{00000000-0005-0000-0000-00000F000000}"/>
    <cellStyle name="20% - Акцент1" xfId="17" xr:uid="{00000000-0005-0000-0000-000010000000}"/>
    <cellStyle name="20% - Акцент2" xfId="18" xr:uid="{00000000-0005-0000-0000-000011000000}"/>
    <cellStyle name="20% - Акцент3" xfId="19" xr:uid="{00000000-0005-0000-0000-000012000000}"/>
    <cellStyle name="20% - Акцент4" xfId="20" xr:uid="{00000000-0005-0000-0000-000013000000}"/>
    <cellStyle name="20% - Акцент5" xfId="21" xr:uid="{00000000-0005-0000-0000-000014000000}"/>
    <cellStyle name="20% - Акцент6" xfId="22" xr:uid="{00000000-0005-0000-0000-000015000000}"/>
    <cellStyle name="20% - הדגשה1" xfId="23" xr:uid="{00000000-0005-0000-0000-000016000000}"/>
    <cellStyle name="20% - הדגשה2" xfId="24" xr:uid="{00000000-0005-0000-0000-000017000000}"/>
    <cellStyle name="20% - הדגשה3" xfId="25" xr:uid="{00000000-0005-0000-0000-000018000000}"/>
    <cellStyle name="20% - הדגשה4" xfId="26" xr:uid="{00000000-0005-0000-0000-000019000000}"/>
    <cellStyle name="20% - הדגשה5" xfId="27" xr:uid="{00000000-0005-0000-0000-00001A000000}"/>
    <cellStyle name="20% - הדגשה6" xfId="28" xr:uid="{00000000-0005-0000-0000-00001B000000}"/>
    <cellStyle name="40% - Accent1 2" xfId="29" xr:uid="{00000000-0005-0000-0000-00001C000000}"/>
    <cellStyle name="40% - Accent1 3" xfId="30" xr:uid="{00000000-0005-0000-0000-00001D000000}"/>
    <cellStyle name="40% - Accent2 2" xfId="31" xr:uid="{00000000-0005-0000-0000-00001E000000}"/>
    <cellStyle name="40% - Accent2 3" xfId="32" xr:uid="{00000000-0005-0000-0000-00001F000000}"/>
    <cellStyle name="40% - Accent3 2" xfId="33" xr:uid="{00000000-0005-0000-0000-000020000000}"/>
    <cellStyle name="40% - Accent3 3" xfId="34" xr:uid="{00000000-0005-0000-0000-000021000000}"/>
    <cellStyle name="40% - Accent4 2" xfId="35" xr:uid="{00000000-0005-0000-0000-000022000000}"/>
    <cellStyle name="40% - Accent4 3" xfId="36" xr:uid="{00000000-0005-0000-0000-000023000000}"/>
    <cellStyle name="40% - Accent5 2" xfId="37" xr:uid="{00000000-0005-0000-0000-000024000000}"/>
    <cellStyle name="40% - Accent5 3" xfId="38" xr:uid="{00000000-0005-0000-0000-000025000000}"/>
    <cellStyle name="40% - Accent6 2" xfId="39" xr:uid="{00000000-0005-0000-0000-000026000000}"/>
    <cellStyle name="40% - Accent6 3" xfId="40" xr:uid="{00000000-0005-0000-0000-000027000000}"/>
    <cellStyle name="40% - Акцент1" xfId="41" xr:uid="{00000000-0005-0000-0000-000028000000}"/>
    <cellStyle name="40% - Акцент2" xfId="42" xr:uid="{00000000-0005-0000-0000-000029000000}"/>
    <cellStyle name="40% - Акцент3" xfId="43" xr:uid="{00000000-0005-0000-0000-00002A000000}"/>
    <cellStyle name="40% - Акцент4" xfId="44" xr:uid="{00000000-0005-0000-0000-00002B000000}"/>
    <cellStyle name="40% - Акцент5" xfId="45" xr:uid="{00000000-0005-0000-0000-00002C000000}"/>
    <cellStyle name="40% - Акцент6" xfId="46" xr:uid="{00000000-0005-0000-0000-00002D000000}"/>
    <cellStyle name="40% - הדגשה1" xfId="47" xr:uid="{00000000-0005-0000-0000-00002E000000}"/>
    <cellStyle name="40% - הדגשה2" xfId="48" xr:uid="{00000000-0005-0000-0000-00002F000000}"/>
    <cellStyle name="40% - הדגשה3" xfId="49" xr:uid="{00000000-0005-0000-0000-000030000000}"/>
    <cellStyle name="40% - הדגשה4" xfId="50" xr:uid="{00000000-0005-0000-0000-000031000000}"/>
    <cellStyle name="40% - הדגשה5" xfId="51" xr:uid="{00000000-0005-0000-0000-000032000000}"/>
    <cellStyle name="40% - הדגשה6" xfId="52" xr:uid="{00000000-0005-0000-0000-000033000000}"/>
    <cellStyle name="60% - Accent1 2" xfId="53" xr:uid="{00000000-0005-0000-0000-000034000000}"/>
    <cellStyle name="60% - Accent1 3" xfId="54" xr:uid="{00000000-0005-0000-0000-000035000000}"/>
    <cellStyle name="60% - Accent2 2" xfId="55" xr:uid="{00000000-0005-0000-0000-000036000000}"/>
    <cellStyle name="60% - Accent2 3" xfId="56" xr:uid="{00000000-0005-0000-0000-000037000000}"/>
    <cellStyle name="60% - Accent3 2" xfId="57" xr:uid="{00000000-0005-0000-0000-000038000000}"/>
    <cellStyle name="60% - Accent3 3" xfId="58" xr:uid="{00000000-0005-0000-0000-000039000000}"/>
    <cellStyle name="60% - Accent4 2" xfId="59" xr:uid="{00000000-0005-0000-0000-00003A000000}"/>
    <cellStyle name="60% - Accent4 3" xfId="60" xr:uid="{00000000-0005-0000-0000-00003B000000}"/>
    <cellStyle name="60% - Accent5 2" xfId="61" xr:uid="{00000000-0005-0000-0000-00003C000000}"/>
    <cellStyle name="60% - Accent5 3" xfId="62" xr:uid="{00000000-0005-0000-0000-00003D000000}"/>
    <cellStyle name="60% - Accent6 2" xfId="63" xr:uid="{00000000-0005-0000-0000-00003E000000}"/>
    <cellStyle name="60% - Accent6 3" xfId="64" xr:uid="{00000000-0005-0000-0000-00003F000000}"/>
    <cellStyle name="60% - Акцент1" xfId="65" xr:uid="{00000000-0005-0000-0000-000040000000}"/>
    <cellStyle name="60% - Акцент2" xfId="66" xr:uid="{00000000-0005-0000-0000-000041000000}"/>
    <cellStyle name="60% - Акцент3" xfId="67" xr:uid="{00000000-0005-0000-0000-000042000000}"/>
    <cellStyle name="60% - Акцент4" xfId="68" xr:uid="{00000000-0005-0000-0000-000043000000}"/>
    <cellStyle name="60% - Акцент5" xfId="69" xr:uid="{00000000-0005-0000-0000-000044000000}"/>
    <cellStyle name="60% - Акцент6" xfId="70" xr:uid="{00000000-0005-0000-0000-000045000000}"/>
    <cellStyle name="60% - הדגשה1" xfId="71" xr:uid="{00000000-0005-0000-0000-000046000000}"/>
    <cellStyle name="60% - הדגשה2" xfId="72" xr:uid="{00000000-0005-0000-0000-000047000000}"/>
    <cellStyle name="60% - הדגשה3" xfId="73" xr:uid="{00000000-0005-0000-0000-000048000000}"/>
    <cellStyle name="60% - הדגשה4" xfId="74" xr:uid="{00000000-0005-0000-0000-000049000000}"/>
    <cellStyle name="60% - הדגשה5" xfId="75" xr:uid="{00000000-0005-0000-0000-00004A000000}"/>
    <cellStyle name="60% - הדגשה6" xfId="76" xr:uid="{00000000-0005-0000-0000-00004B000000}"/>
    <cellStyle name="Accent1 - 20%" xfId="77" xr:uid="{00000000-0005-0000-0000-00004C000000}"/>
    <cellStyle name="Accent1 - 40%" xfId="78" xr:uid="{00000000-0005-0000-0000-00004D000000}"/>
    <cellStyle name="Accent1 - 60%" xfId="79" xr:uid="{00000000-0005-0000-0000-00004E000000}"/>
    <cellStyle name="Accent1 2" xfId="80" xr:uid="{00000000-0005-0000-0000-00004F000000}"/>
    <cellStyle name="Accent1 3" xfId="81" xr:uid="{00000000-0005-0000-0000-000050000000}"/>
    <cellStyle name="Accent2 - 20%" xfId="82" xr:uid="{00000000-0005-0000-0000-000051000000}"/>
    <cellStyle name="Accent2 - 40%" xfId="83" xr:uid="{00000000-0005-0000-0000-000052000000}"/>
    <cellStyle name="Accent2 - 60%" xfId="84" xr:uid="{00000000-0005-0000-0000-000053000000}"/>
    <cellStyle name="Accent2 2" xfId="85" xr:uid="{00000000-0005-0000-0000-000054000000}"/>
    <cellStyle name="Accent2 3" xfId="86" xr:uid="{00000000-0005-0000-0000-000055000000}"/>
    <cellStyle name="Accent3 - 20%" xfId="87" xr:uid="{00000000-0005-0000-0000-000056000000}"/>
    <cellStyle name="Accent3 - 40%" xfId="88" xr:uid="{00000000-0005-0000-0000-000057000000}"/>
    <cellStyle name="Accent3 - 60%" xfId="89" xr:uid="{00000000-0005-0000-0000-000058000000}"/>
    <cellStyle name="Accent3 2" xfId="90" xr:uid="{00000000-0005-0000-0000-000059000000}"/>
    <cellStyle name="Accent3 3" xfId="91" xr:uid="{00000000-0005-0000-0000-00005A000000}"/>
    <cellStyle name="Accent4 - 20%" xfId="92" xr:uid="{00000000-0005-0000-0000-00005B000000}"/>
    <cellStyle name="Accent4 - 40%" xfId="93" xr:uid="{00000000-0005-0000-0000-00005C000000}"/>
    <cellStyle name="Accent4 - 60%" xfId="94" xr:uid="{00000000-0005-0000-0000-00005D000000}"/>
    <cellStyle name="Accent4 2" xfId="95" xr:uid="{00000000-0005-0000-0000-00005E000000}"/>
    <cellStyle name="Accent4 3" xfId="96" xr:uid="{00000000-0005-0000-0000-00005F000000}"/>
    <cellStyle name="Accent5 - 20%" xfId="97" xr:uid="{00000000-0005-0000-0000-000060000000}"/>
    <cellStyle name="Accent5 - 40%" xfId="98" xr:uid="{00000000-0005-0000-0000-000061000000}"/>
    <cellStyle name="Accent5 - 60%" xfId="99" xr:uid="{00000000-0005-0000-0000-000062000000}"/>
    <cellStyle name="Accent5 2" xfId="100" xr:uid="{00000000-0005-0000-0000-000063000000}"/>
    <cellStyle name="Accent5 3" xfId="101" xr:uid="{00000000-0005-0000-0000-000064000000}"/>
    <cellStyle name="Accent6 - 20%" xfId="102" xr:uid="{00000000-0005-0000-0000-000065000000}"/>
    <cellStyle name="Accent6 - 40%" xfId="103" xr:uid="{00000000-0005-0000-0000-000066000000}"/>
    <cellStyle name="Accent6 - 60%" xfId="104" xr:uid="{00000000-0005-0000-0000-000067000000}"/>
    <cellStyle name="Accent6 2" xfId="105" xr:uid="{00000000-0005-0000-0000-000068000000}"/>
    <cellStyle name="Accent6 3" xfId="106" xr:uid="{00000000-0005-0000-0000-000069000000}"/>
    <cellStyle name="args.style" xfId="107" xr:uid="{00000000-0005-0000-0000-00006A000000}"/>
    <cellStyle name="Bad 2" xfId="108" xr:uid="{00000000-0005-0000-0000-00006B000000}"/>
    <cellStyle name="Bad 3" xfId="109" xr:uid="{00000000-0005-0000-0000-00006C000000}"/>
    <cellStyle name="Calc Currency (0)" xfId="110" xr:uid="{00000000-0005-0000-0000-00006D000000}"/>
    <cellStyle name="Calc Currency (0) 2" xfId="111" xr:uid="{00000000-0005-0000-0000-00006E000000}"/>
    <cellStyle name="Calc Currency (0) 3" xfId="112" xr:uid="{00000000-0005-0000-0000-00006F000000}"/>
    <cellStyle name="Calc Currency (0) 4" xfId="113" xr:uid="{00000000-0005-0000-0000-000070000000}"/>
    <cellStyle name="Calc Currency (0) 5" xfId="114" xr:uid="{00000000-0005-0000-0000-000071000000}"/>
    <cellStyle name="Calc Currency (0) 6" xfId="115" xr:uid="{00000000-0005-0000-0000-000072000000}"/>
    <cellStyle name="Calc Currency (0) 7" xfId="116" xr:uid="{00000000-0005-0000-0000-000073000000}"/>
    <cellStyle name="Calc Currency (0) 8" xfId="117" xr:uid="{00000000-0005-0000-0000-000074000000}"/>
    <cellStyle name="Calculation 2" xfId="118" xr:uid="{00000000-0005-0000-0000-000075000000}"/>
    <cellStyle name="Calculation 3" xfId="119" xr:uid="{00000000-0005-0000-0000-000076000000}"/>
    <cellStyle name="Centered Heading" xfId="120" xr:uid="{00000000-0005-0000-0000-000077000000}"/>
    <cellStyle name="Check Cell 2" xfId="121" xr:uid="{00000000-0005-0000-0000-000078000000}"/>
    <cellStyle name="Check Cell 3" xfId="122" xr:uid="{00000000-0005-0000-0000-000079000000}"/>
    <cellStyle name="Column_Title" xfId="123" xr:uid="{00000000-0005-0000-0000-00007A000000}"/>
    <cellStyle name="Comma" xfId="124" builtinId="3"/>
    <cellStyle name="Comma %" xfId="125" xr:uid="{00000000-0005-0000-0000-00007C000000}"/>
    <cellStyle name="Comma 0.0" xfId="126" xr:uid="{00000000-0005-0000-0000-00007D000000}"/>
    <cellStyle name="Comma 0.0%" xfId="127" xr:uid="{00000000-0005-0000-0000-00007E000000}"/>
    <cellStyle name="Comma 0.00" xfId="128" xr:uid="{00000000-0005-0000-0000-00007F000000}"/>
    <cellStyle name="Comma 0.00%" xfId="129" xr:uid="{00000000-0005-0000-0000-000080000000}"/>
    <cellStyle name="Comma 0.000" xfId="130" xr:uid="{00000000-0005-0000-0000-000081000000}"/>
    <cellStyle name="Comma 0.000%" xfId="131" xr:uid="{00000000-0005-0000-0000-000082000000}"/>
    <cellStyle name="Comma 10" xfId="132" xr:uid="{00000000-0005-0000-0000-000083000000}"/>
    <cellStyle name="Comma 10 2" xfId="133" xr:uid="{00000000-0005-0000-0000-000084000000}"/>
    <cellStyle name="Comma 10 2 2" xfId="134" xr:uid="{00000000-0005-0000-0000-000085000000}"/>
    <cellStyle name="Comma 11" xfId="135" xr:uid="{00000000-0005-0000-0000-000086000000}"/>
    <cellStyle name="Comma 12" xfId="136" xr:uid="{00000000-0005-0000-0000-000087000000}"/>
    <cellStyle name="Comma 13" xfId="137" xr:uid="{00000000-0005-0000-0000-000088000000}"/>
    <cellStyle name="Comma 13 2" xfId="138" xr:uid="{00000000-0005-0000-0000-000089000000}"/>
    <cellStyle name="Comma 13 3" xfId="139" xr:uid="{00000000-0005-0000-0000-00008A000000}"/>
    <cellStyle name="Comma 14 2" xfId="140" xr:uid="{00000000-0005-0000-0000-00008B000000}"/>
    <cellStyle name="Comma 14 2 2" xfId="141" xr:uid="{00000000-0005-0000-0000-00008C000000}"/>
    <cellStyle name="Comma 14 2 2 2" xfId="142" xr:uid="{00000000-0005-0000-0000-00008D000000}"/>
    <cellStyle name="Comma 14 2 2 3" xfId="143" xr:uid="{00000000-0005-0000-0000-00008E000000}"/>
    <cellStyle name="Comma 14 3" xfId="144" xr:uid="{00000000-0005-0000-0000-00008F000000}"/>
    <cellStyle name="Comma 14 3 2" xfId="145" xr:uid="{00000000-0005-0000-0000-000090000000}"/>
    <cellStyle name="Comma 14 3 3" xfId="146" xr:uid="{00000000-0005-0000-0000-000091000000}"/>
    <cellStyle name="Comma 2" xfId="147" xr:uid="{00000000-0005-0000-0000-000092000000}"/>
    <cellStyle name="Comma 2 2" xfId="148" xr:uid="{00000000-0005-0000-0000-000093000000}"/>
    <cellStyle name="Comma 2 2 10" xfId="149" xr:uid="{00000000-0005-0000-0000-000094000000}"/>
    <cellStyle name="Comma 2 2 11" xfId="150" xr:uid="{00000000-0005-0000-0000-000095000000}"/>
    <cellStyle name="Comma 2 2 12" xfId="151" xr:uid="{00000000-0005-0000-0000-000096000000}"/>
    <cellStyle name="Comma 2 2 2" xfId="152" xr:uid="{00000000-0005-0000-0000-000097000000}"/>
    <cellStyle name="Comma 2 2 2 10" xfId="153" xr:uid="{00000000-0005-0000-0000-000098000000}"/>
    <cellStyle name="Comma 2 2 2 11" xfId="154" xr:uid="{00000000-0005-0000-0000-000099000000}"/>
    <cellStyle name="Comma 2 2 2 12" xfId="155" xr:uid="{00000000-0005-0000-0000-00009A000000}"/>
    <cellStyle name="Comma 2 2 2 2" xfId="156" xr:uid="{00000000-0005-0000-0000-00009B000000}"/>
    <cellStyle name="Comma 2 2 2 2 2" xfId="157" xr:uid="{00000000-0005-0000-0000-00009C000000}"/>
    <cellStyle name="Comma 2 2 2 2 2 2" xfId="158" xr:uid="{00000000-0005-0000-0000-00009D000000}"/>
    <cellStyle name="Comma 2 2 2 2 2 2 2" xfId="159" xr:uid="{00000000-0005-0000-0000-00009E000000}"/>
    <cellStyle name="Comma 2 2 2 2 2 2 2 2" xfId="160" xr:uid="{00000000-0005-0000-0000-00009F000000}"/>
    <cellStyle name="Comma 2 2 2 2 2 2 2 2 2" xfId="161" xr:uid="{00000000-0005-0000-0000-0000A0000000}"/>
    <cellStyle name="Comma 2 2 2 2 2 2 2 2 2 2" xfId="162" xr:uid="{00000000-0005-0000-0000-0000A1000000}"/>
    <cellStyle name="Comma 2 2 2 2 2 2 2 2 2 2 2" xfId="163" xr:uid="{00000000-0005-0000-0000-0000A2000000}"/>
    <cellStyle name="Comma 2 2 2 2 2 2 2 2 2 2 3" xfId="164" xr:uid="{00000000-0005-0000-0000-0000A3000000}"/>
    <cellStyle name="Comma 2 2 2 2 2 2 2 2 2 3" xfId="165" xr:uid="{00000000-0005-0000-0000-0000A4000000}"/>
    <cellStyle name="Comma 2 2 2 2 2 2 2 2 2 4" xfId="166" xr:uid="{00000000-0005-0000-0000-0000A5000000}"/>
    <cellStyle name="Comma 2 2 2 2 2 2 2 2 3" xfId="167" xr:uid="{00000000-0005-0000-0000-0000A6000000}"/>
    <cellStyle name="Comma 2 2 2 2 2 2 2 2 4" xfId="168" xr:uid="{00000000-0005-0000-0000-0000A7000000}"/>
    <cellStyle name="Comma 2 2 2 2 2 2 2 3" xfId="169" xr:uid="{00000000-0005-0000-0000-0000A8000000}"/>
    <cellStyle name="Comma 2 2 2 2 2 2 2 4" xfId="170" xr:uid="{00000000-0005-0000-0000-0000A9000000}"/>
    <cellStyle name="Comma 2 2 2 2 2 2 2 5" xfId="171" xr:uid="{00000000-0005-0000-0000-0000AA000000}"/>
    <cellStyle name="Comma 2 2 2 2 2 2 3" xfId="172" xr:uid="{00000000-0005-0000-0000-0000AB000000}"/>
    <cellStyle name="Comma 2 2 2 2 2 2 4" xfId="173" xr:uid="{00000000-0005-0000-0000-0000AC000000}"/>
    <cellStyle name="Comma 2 2 2 2 2 2 5" xfId="174" xr:uid="{00000000-0005-0000-0000-0000AD000000}"/>
    <cellStyle name="Comma 2 2 2 2 2 2 6" xfId="175" xr:uid="{00000000-0005-0000-0000-0000AE000000}"/>
    <cellStyle name="Comma 2 2 2 2 2 3" xfId="176" xr:uid="{00000000-0005-0000-0000-0000AF000000}"/>
    <cellStyle name="Comma 2 2 2 2 2 3 2" xfId="177" xr:uid="{00000000-0005-0000-0000-0000B0000000}"/>
    <cellStyle name="Comma 2 2 2 2 2 4" xfId="178" xr:uid="{00000000-0005-0000-0000-0000B1000000}"/>
    <cellStyle name="Comma 2 2 2 2 2 5" xfId="179" xr:uid="{00000000-0005-0000-0000-0000B2000000}"/>
    <cellStyle name="Comma 2 2 2 2 2 6" xfId="180" xr:uid="{00000000-0005-0000-0000-0000B3000000}"/>
    <cellStyle name="Comma 2 2 2 2 3" xfId="181" xr:uid="{00000000-0005-0000-0000-0000B4000000}"/>
    <cellStyle name="Comma 2 2 2 2 4" xfId="182" xr:uid="{00000000-0005-0000-0000-0000B5000000}"/>
    <cellStyle name="Comma 2 2 2 2 5" xfId="183" xr:uid="{00000000-0005-0000-0000-0000B6000000}"/>
    <cellStyle name="Comma 2 2 2 2 5 2" xfId="184" xr:uid="{00000000-0005-0000-0000-0000B7000000}"/>
    <cellStyle name="Comma 2 2 2 2 6" xfId="185" xr:uid="{00000000-0005-0000-0000-0000B8000000}"/>
    <cellStyle name="Comma 2 2 2 2 7" xfId="186" xr:uid="{00000000-0005-0000-0000-0000B9000000}"/>
    <cellStyle name="Comma 2 2 2 2 8" xfId="187" xr:uid="{00000000-0005-0000-0000-0000BA000000}"/>
    <cellStyle name="Comma 2 2 2 2 9" xfId="188" xr:uid="{00000000-0005-0000-0000-0000BB000000}"/>
    <cellStyle name="Comma 2 2 2 3" xfId="189" xr:uid="{00000000-0005-0000-0000-0000BC000000}"/>
    <cellStyle name="Comma 2 2 2 4" xfId="190" xr:uid="{00000000-0005-0000-0000-0000BD000000}"/>
    <cellStyle name="Comma 2 2 2 5" xfId="191" xr:uid="{00000000-0005-0000-0000-0000BE000000}"/>
    <cellStyle name="Comma 2 2 2 5 2" xfId="192" xr:uid="{00000000-0005-0000-0000-0000BF000000}"/>
    <cellStyle name="Comma 2 2 2 5 2 2" xfId="193" xr:uid="{00000000-0005-0000-0000-0000C0000000}"/>
    <cellStyle name="Comma 2 2 2 5 2 2 2" xfId="194" xr:uid="{00000000-0005-0000-0000-0000C1000000}"/>
    <cellStyle name="Comma 2 2 2 5 2 3" xfId="195" xr:uid="{00000000-0005-0000-0000-0000C2000000}"/>
    <cellStyle name="Comma 2 2 2 5 3" xfId="196" xr:uid="{00000000-0005-0000-0000-0000C3000000}"/>
    <cellStyle name="Comma 2 2 2 5 3 2" xfId="197" xr:uid="{00000000-0005-0000-0000-0000C4000000}"/>
    <cellStyle name="Comma 2 2 2 6" xfId="198" xr:uid="{00000000-0005-0000-0000-0000C5000000}"/>
    <cellStyle name="Comma 2 2 2 7" xfId="199" xr:uid="{00000000-0005-0000-0000-0000C6000000}"/>
    <cellStyle name="Comma 2 2 2 7 2" xfId="200" xr:uid="{00000000-0005-0000-0000-0000C7000000}"/>
    <cellStyle name="Comma 2 2 2 8" xfId="201" xr:uid="{00000000-0005-0000-0000-0000C8000000}"/>
    <cellStyle name="Comma 2 2 2 9" xfId="202" xr:uid="{00000000-0005-0000-0000-0000C9000000}"/>
    <cellStyle name="Comma 2 2 3" xfId="203" xr:uid="{00000000-0005-0000-0000-0000CA000000}"/>
    <cellStyle name="Comma 2 2 3 2" xfId="204" xr:uid="{00000000-0005-0000-0000-0000CB000000}"/>
    <cellStyle name="Comma 2 2 3 2 2" xfId="205" xr:uid="{00000000-0005-0000-0000-0000CC000000}"/>
    <cellStyle name="Comma 2 2 3 2 2 2" xfId="206" xr:uid="{00000000-0005-0000-0000-0000CD000000}"/>
    <cellStyle name="Comma 2 2 3 2 2 2 2" xfId="207" xr:uid="{00000000-0005-0000-0000-0000CE000000}"/>
    <cellStyle name="Comma 2 2 3 2 2 3" xfId="208" xr:uid="{00000000-0005-0000-0000-0000CF000000}"/>
    <cellStyle name="Comma 2 2 3 2 3" xfId="209" xr:uid="{00000000-0005-0000-0000-0000D0000000}"/>
    <cellStyle name="Comma 2 2 3 2 3 2" xfId="210" xr:uid="{00000000-0005-0000-0000-0000D1000000}"/>
    <cellStyle name="Comma 2 2 3 3" xfId="211" xr:uid="{00000000-0005-0000-0000-0000D2000000}"/>
    <cellStyle name="Comma 2 2 3 4" xfId="212" xr:uid="{00000000-0005-0000-0000-0000D3000000}"/>
    <cellStyle name="Comma 2 2 3 5" xfId="213" xr:uid="{00000000-0005-0000-0000-0000D4000000}"/>
    <cellStyle name="Comma 2 2 3 5 2" xfId="214" xr:uid="{00000000-0005-0000-0000-0000D5000000}"/>
    <cellStyle name="Comma 2 2 3 6" xfId="215" xr:uid="{00000000-0005-0000-0000-0000D6000000}"/>
    <cellStyle name="Comma 2 2 4" xfId="216" xr:uid="{00000000-0005-0000-0000-0000D7000000}"/>
    <cellStyle name="Comma 2 2 5" xfId="217" xr:uid="{00000000-0005-0000-0000-0000D8000000}"/>
    <cellStyle name="Comma 2 2 5 2" xfId="218" xr:uid="{00000000-0005-0000-0000-0000D9000000}"/>
    <cellStyle name="Comma 2 2 5 2 2" xfId="219" xr:uid="{00000000-0005-0000-0000-0000DA000000}"/>
    <cellStyle name="Comma 2 2 5 2 2 2" xfId="220" xr:uid="{00000000-0005-0000-0000-0000DB000000}"/>
    <cellStyle name="Comma 2 2 5 2 3" xfId="221" xr:uid="{00000000-0005-0000-0000-0000DC000000}"/>
    <cellStyle name="Comma 2 2 5 3" xfId="222" xr:uid="{00000000-0005-0000-0000-0000DD000000}"/>
    <cellStyle name="Comma 2 2 5 3 2" xfId="223" xr:uid="{00000000-0005-0000-0000-0000DE000000}"/>
    <cellStyle name="Comma 2 2 6" xfId="224" xr:uid="{00000000-0005-0000-0000-0000DF000000}"/>
    <cellStyle name="Comma 2 2 7" xfId="225" xr:uid="{00000000-0005-0000-0000-0000E0000000}"/>
    <cellStyle name="Comma 2 2 7 2" xfId="226" xr:uid="{00000000-0005-0000-0000-0000E1000000}"/>
    <cellStyle name="Comma 2 2 8" xfId="227" xr:uid="{00000000-0005-0000-0000-0000E2000000}"/>
    <cellStyle name="Comma 2 2 9" xfId="228" xr:uid="{00000000-0005-0000-0000-0000E3000000}"/>
    <cellStyle name="Comma 2 3" xfId="229" xr:uid="{00000000-0005-0000-0000-0000E4000000}"/>
    <cellStyle name="Comma 2 3 2" xfId="230" xr:uid="{00000000-0005-0000-0000-0000E5000000}"/>
    <cellStyle name="Comma 2 4" xfId="231" xr:uid="{00000000-0005-0000-0000-0000E6000000}"/>
    <cellStyle name="Comma 2 5" xfId="232" xr:uid="{00000000-0005-0000-0000-0000E7000000}"/>
    <cellStyle name="Comma 2 6" xfId="233" xr:uid="{00000000-0005-0000-0000-0000E8000000}"/>
    <cellStyle name="Comma 2 7" xfId="234" xr:uid="{00000000-0005-0000-0000-0000E9000000}"/>
    <cellStyle name="Comma 2 8" xfId="235" xr:uid="{00000000-0005-0000-0000-0000EA000000}"/>
    <cellStyle name="Comma 2 9" xfId="236" xr:uid="{00000000-0005-0000-0000-0000EB000000}"/>
    <cellStyle name="Comma 2_kvartaluri statistikuri angarishi (dazgveva) 30_03_09 -IQ 2009" xfId="237" xr:uid="{00000000-0005-0000-0000-0000EC000000}"/>
    <cellStyle name="Comma 3" xfId="238" xr:uid="{00000000-0005-0000-0000-0000ED000000}"/>
    <cellStyle name="Comma 3 2" xfId="239" xr:uid="{00000000-0005-0000-0000-0000EE000000}"/>
    <cellStyle name="Comma 3 2 2" xfId="240" xr:uid="{00000000-0005-0000-0000-0000EF000000}"/>
    <cellStyle name="Comma 3 2 2 2" xfId="241" xr:uid="{00000000-0005-0000-0000-0000F0000000}"/>
    <cellStyle name="Comma 3 3" xfId="242" xr:uid="{00000000-0005-0000-0000-0000F1000000}"/>
    <cellStyle name="Comma 3 3 2" xfId="243" xr:uid="{00000000-0005-0000-0000-0000F2000000}"/>
    <cellStyle name="Comma 4" xfId="244" xr:uid="{00000000-0005-0000-0000-0000F3000000}"/>
    <cellStyle name="Comma 4 2" xfId="245" xr:uid="{00000000-0005-0000-0000-0000F4000000}"/>
    <cellStyle name="Comma 4 2 2" xfId="246" xr:uid="{00000000-0005-0000-0000-0000F5000000}"/>
    <cellStyle name="Comma 4 3" xfId="247" xr:uid="{00000000-0005-0000-0000-0000F6000000}"/>
    <cellStyle name="Comma 4 4" xfId="248" xr:uid="{00000000-0005-0000-0000-0000F7000000}"/>
    <cellStyle name="Comma 5" xfId="249" xr:uid="{00000000-0005-0000-0000-0000F8000000}"/>
    <cellStyle name="Comma 5 2" xfId="250" xr:uid="{00000000-0005-0000-0000-0000F9000000}"/>
    <cellStyle name="Comma 5 3" xfId="251" xr:uid="{00000000-0005-0000-0000-0000FA000000}"/>
    <cellStyle name="Comma 5 4" xfId="252" xr:uid="{00000000-0005-0000-0000-0000FB000000}"/>
    <cellStyle name="Comma 6" xfId="253" xr:uid="{00000000-0005-0000-0000-0000FC000000}"/>
    <cellStyle name="Comma 6 2" xfId="254" xr:uid="{00000000-0005-0000-0000-0000FD000000}"/>
    <cellStyle name="Comma 6 3" xfId="255" xr:uid="{00000000-0005-0000-0000-0000FE000000}"/>
    <cellStyle name="Comma 7" xfId="256" xr:uid="{00000000-0005-0000-0000-0000FF000000}"/>
    <cellStyle name="Comma 7 2" xfId="257" xr:uid="{00000000-0005-0000-0000-000000010000}"/>
    <cellStyle name="Comma 8" xfId="258" xr:uid="{00000000-0005-0000-0000-000001010000}"/>
    <cellStyle name="Comma 9" xfId="259" xr:uid="{00000000-0005-0000-0000-000002010000}"/>
    <cellStyle name="Commodity" xfId="260" xr:uid="{00000000-0005-0000-0000-000003010000}"/>
    <cellStyle name="Company Name" xfId="261" xr:uid="{00000000-0005-0000-0000-000004010000}"/>
    <cellStyle name="Copied" xfId="262" xr:uid="{00000000-0005-0000-0000-000005010000}"/>
    <cellStyle name="COST1" xfId="263" xr:uid="{00000000-0005-0000-0000-000006010000}"/>
    <cellStyle name="CR Comma" xfId="264" xr:uid="{00000000-0005-0000-0000-000007010000}"/>
    <cellStyle name="CR Currency" xfId="265" xr:uid="{00000000-0005-0000-0000-000008010000}"/>
    <cellStyle name="Credit" xfId="266" xr:uid="{00000000-0005-0000-0000-000009010000}"/>
    <cellStyle name="Credit subtotal" xfId="267" xr:uid="{00000000-0005-0000-0000-00000A010000}"/>
    <cellStyle name="Credit Total" xfId="268" xr:uid="{00000000-0005-0000-0000-00000B010000}"/>
    <cellStyle name="Credit_investments analysis TBIH (2)" xfId="269" xr:uid="{00000000-0005-0000-0000-00000C010000}"/>
    <cellStyle name="Currency %" xfId="270" xr:uid="{00000000-0005-0000-0000-00000D010000}"/>
    <cellStyle name="Currency [0] _טאלדן מוטורס" xfId="271" xr:uid="{00000000-0005-0000-0000-00000E010000}"/>
    <cellStyle name="Currency 0.0" xfId="272" xr:uid="{00000000-0005-0000-0000-00000F010000}"/>
    <cellStyle name="Currency 0.0%" xfId="273" xr:uid="{00000000-0005-0000-0000-000010010000}"/>
    <cellStyle name="Currency 0.00" xfId="274" xr:uid="{00000000-0005-0000-0000-000011010000}"/>
    <cellStyle name="Currency 0.00%" xfId="275" xr:uid="{00000000-0005-0000-0000-000012010000}"/>
    <cellStyle name="Currency 0.000" xfId="276" xr:uid="{00000000-0005-0000-0000-000013010000}"/>
    <cellStyle name="Currency 0.000%" xfId="277" xr:uid="{00000000-0005-0000-0000-000014010000}"/>
    <cellStyle name="Date" xfId="278" xr:uid="{00000000-0005-0000-0000-000015010000}"/>
    <cellStyle name="Debit" xfId="279" xr:uid="{00000000-0005-0000-0000-000016010000}"/>
    <cellStyle name="Debit subtotal" xfId="280" xr:uid="{00000000-0005-0000-0000-000017010000}"/>
    <cellStyle name="Debit Total" xfId="281" xr:uid="{00000000-0005-0000-0000-000018010000}"/>
    <cellStyle name="Debit_investments analysis TBIH (2)" xfId="282" xr:uid="{00000000-0005-0000-0000-000019010000}"/>
    <cellStyle name="Dziesiętny_GTC_INTERCOMPANY_LOANS" xfId="283" xr:uid="{00000000-0005-0000-0000-00001A010000}"/>
    <cellStyle name="Emphasis 1" xfId="284" xr:uid="{00000000-0005-0000-0000-00001B010000}"/>
    <cellStyle name="Emphasis 2" xfId="285" xr:uid="{00000000-0005-0000-0000-00001C010000}"/>
    <cellStyle name="Emphasis 3" xfId="286" xr:uid="{00000000-0005-0000-0000-00001D010000}"/>
    <cellStyle name="Entered" xfId="287" xr:uid="{00000000-0005-0000-0000-00001E010000}"/>
    <cellStyle name="Euro" xfId="288" xr:uid="{00000000-0005-0000-0000-00001F010000}"/>
    <cellStyle name="Exchange" xfId="289" xr:uid="{00000000-0005-0000-0000-000020010000}"/>
    <cellStyle name="Explanatory Text 2" xfId="290" xr:uid="{00000000-0005-0000-0000-000021010000}"/>
    <cellStyle name="Explanatory Text 3" xfId="291" xr:uid="{00000000-0005-0000-0000-000022010000}"/>
    <cellStyle name="Good 2" xfId="292" xr:uid="{00000000-0005-0000-0000-000023010000}"/>
    <cellStyle name="Good 3" xfId="293" xr:uid="{00000000-0005-0000-0000-000024010000}"/>
    <cellStyle name="Grey" xfId="294" xr:uid="{00000000-0005-0000-0000-000025010000}"/>
    <cellStyle name="Header1" xfId="295" xr:uid="{00000000-0005-0000-0000-000026010000}"/>
    <cellStyle name="Header2" xfId="296" xr:uid="{00000000-0005-0000-0000-000027010000}"/>
    <cellStyle name="Heading" xfId="297" xr:uid="{00000000-0005-0000-0000-000028010000}"/>
    <cellStyle name="Heading 1 2" xfId="298" xr:uid="{00000000-0005-0000-0000-000029010000}"/>
    <cellStyle name="Heading 1 3" xfId="299" xr:uid="{00000000-0005-0000-0000-00002A010000}"/>
    <cellStyle name="Heading 2 2" xfId="300" xr:uid="{00000000-0005-0000-0000-00002B010000}"/>
    <cellStyle name="Heading 2 3" xfId="301" xr:uid="{00000000-0005-0000-0000-00002C010000}"/>
    <cellStyle name="Heading 3 2" xfId="302" xr:uid="{00000000-0005-0000-0000-00002D010000}"/>
    <cellStyle name="Heading 3 3" xfId="303" xr:uid="{00000000-0005-0000-0000-00002E010000}"/>
    <cellStyle name="Heading 4 2" xfId="304" xr:uid="{00000000-0005-0000-0000-00002F010000}"/>
    <cellStyle name="Heading 4 3" xfId="305" xr:uid="{00000000-0005-0000-0000-000030010000}"/>
    <cellStyle name="Heading No Underline" xfId="306" xr:uid="{00000000-0005-0000-0000-000031010000}"/>
    <cellStyle name="Heading With Underline" xfId="307" xr:uid="{00000000-0005-0000-0000-000032010000}"/>
    <cellStyle name="Hypertextov? odkaz" xfId="308" xr:uid="{00000000-0005-0000-0000-000033010000}"/>
    <cellStyle name="Inflation" xfId="309" xr:uid="{00000000-0005-0000-0000-000034010000}"/>
    <cellStyle name="Input [yellow]" xfId="310" xr:uid="{00000000-0005-0000-0000-000035010000}"/>
    <cellStyle name="Input 2" xfId="311" xr:uid="{00000000-0005-0000-0000-000036010000}"/>
    <cellStyle name="Input 3" xfId="312" xr:uid="{00000000-0005-0000-0000-000037010000}"/>
    <cellStyle name="Input Cells" xfId="313" xr:uid="{00000000-0005-0000-0000-000038010000}"/>
    <cellStyle name="Interest" xfId="314" xr:uid="{00000000-0005-0000-0000-000039010000}"/>
    <cellStyle name="Linked Cell 2" xfId="315" xr:uid="{00000000-0005-0000-0000-00003A010000}"/>
    <cellStyle name="Linked Cell 3" xfId="316" xr:uid="{00000000-0005-0000-0000-00003B010000}"/>
    <cellStyle name="Linked Cells" xfId="317" xr:uid="{00000000-0005-0000-0000-00003C010000}"/>
    <cellStyle name="Maturity" xfId="318" xr:uid="{00000000-0005-0000-0000-00003D010000}"/>
    <cellStyle name="Metric tons" xfId="319" xr:uid="{00000000-0005-0000-0000-00003E010000}"/>
    <cellStyle name="Milliers [0]_!!!GO" xfId="320" xr:uid="{00000000-0005-0000-0000-00003F010000}"/>
    <cellStyle name="Milliers_!!!GO" xfId="321" xr:uid="{00000000-0005-0000-0000-000040010000}"/>
    <cellStyle name="Mon?taire [0]_!!!GO" xfId="322" xr:uid="{00000000-0005-0000-0000-000041010000}"/>
    <cellStyle name="Mon?taire_!!!GO" xfId="323" xr:uid="{00000000-0005-0000-0000-000042010000}"/>
    <cellStyle name="Neutral 2" xfId="324" xr:uid="{00000000-0005-0000-0000-000043010000}"/>
    <cellStyle name="Neutral 3" xfId="325" xr:uid="{00000000-0005-0000-0000-000044010000}"/>
    <cellStyle name="norm?ln?_List1" xfId="326" xr:uid="{00000000-0005-0000-0000-000045010000}"/>
    <cellStyle name="norm?lne_Badget 2000(A)" xfId="327" xr:uid="{00000000-0005-0000-0000-000046010000}"/>
    <cellStyle name="Normal" xfId="0" builtinId="0"/>
    <cellStyle name="Normal - Style1" xfId="328" xr:uid="{00000000-0005-0000-0000-000048010000}"/>
    <cellStyle name="Normal 10" xfId="329" xr:uid="{00000000-0005-0000-0000-000049010000}"/>
    <cellStyle name="Normal 10 2" xfId="330" xr:uid="{00000000-0005-0000-0000-00004A010000}"/>
    <cellStyle name="Normal 11" xfId="331" xr:uid="{00000000-0005-0000-0000-00004B010000}"/>
    <cellStyle name="Normal 11 2" xfId="332" xr:uid="{00000000-0005-0000-0000-00004C010000}"/>
    <cellStyle name="Normal 12" xfId="333" xr:uid="{00000000-0005-0000-0000-00004D010000}"/>
    <cellStyle name="Normal 12 2" xfId="334" xr:uid="{00000000-0005-0000-0000-00004E010000}"/>
    <cellStyle name="Normal 12 2 2" xfId="335" xr:uid="{00000000-0005-0000-0000-00004F010000}"/>
    <cellStyle name="Normal 12 2 3" xfId="336" xr:uid="{00000000-0005-0000-0000-000050010000}"/>
    <cellStyle name="Normal 12 3" xfId="337" xr:uid="{00000000-0005-0000-0000-000051010000}"/>
    <cellStyle name="Normal 12 3 2" xfId="338" xr:uid="{00000000-0005-0000-0000-000052010000}"/>
    <cellStyle name="Normal 12 3 3" xfId="339" xr:uid="{00000000-0005-0000-0000-000053010000}"/>
    <cellStyle name="Normal 12 4" xfId="340" xr:uid="{00000000-0005-0000-0000-000054010000}"/>
    <cellStyle name="Normal 12 4 2" xfId="341" xr:uid="{00000000-0005-0000-0000-000055010000}"/>
    <cellStyle name="Normal 12 4 3" xfId="342" xr:uid="{00000000-0005-0000-0000-000056010000}"/>
    <cellStyle name="Normal 12 5" xfId="343" xr:uid="{00000000-0005-0000-0000-000057010000}"/>
    <cellStyle name="Normal 12 5 2" xfId="344" xr:uid="{00000000-0005-0000-0000-000058010000}"/>
    <cellStyle name="Normal 12 5 3" xfId="345" xr:uid="{00000000-0005-0000-0000-000059010000}"/>
    <cellStyle name="Normal 12 6" xfId="346" xr:uid="{00000000-0005-0000-0000-00005A010000}"/>
    <cellStyle name="Normal 12 6 2" xfId="347" xr:uid="{00000000-0005-0000-0000-00005B010000}"/>
    <cellStyle name="Normal 12 6 3" xfId="348" xr:uid="{00000000-0005-0000-0000-00005C010000}"/>
    <cellStyle name="Normal 12 7" xfId="349" xr:uid="{00000000-0005-0000-0000-00005D010000}"/>
    <cellStyle name="Normal 12 8" xfId="350" xr:uid="{00000000-0005-0000-0000-00005E010000}"/>
    <cellStyle name="Normal 12 9" xfId="351" xr:uid="{00000000-0005-0000-0000-00005F010000}"/>
    <cellStyle name="Normal 13" xfId="352" xr:uid="{00000000-0005-0000-0000-000060010000}"/>
    <cellStyle name="Normal 13 2" xfId="353" xr:uid="{00000000-0005-0000-0000-000061010000}"/>
    <cellStyle name="Normal 13 2 2" xfId="354" xr:uid="{00000000-0005-0000-0000-000062010000}"/>
    <cellStyle name="Normal 13 2 3" xfId="355" xr:uid="{00000000-0005-0000-0000-000063010000}"/>
    <cellStyle name="Normal 13 3" xfId="356" xr:uid="{00000000-0005-0000-0000-000064010000}"/>
    <cellStyle name="Normal 13 3 2" xfId="357" xr:uid="{00000000-0005-0000-0000-000065010000}"/>
    <cellStyle name="Normal 13 3 3" xfId="358" xr:uid="{00000000-0005-0000-0000-000066010000}"/>
    <cellStyle name="Normal 13 4" xfId="359" xr:uid="{00000000-0005-0000-0000-000067010000}"/>
    <cellStyle name="Normal 13 4 2" xfId="360" xr:uid="{00000000-0005-0000-0000-000068010000}"/>
    <cellStyle name="Normal 13 4 3" xfId="361" xr:uid="{00000000-0005-0000-0000-000069010000}"/>
    <cellStyle name="Normal 13 5" xfId="362" xr:uid="{00000000-0005-0000-0000-00006A010000}"/>
    <cellStyle name="Normal 13 5 2" xfId="363" xr:uid="{00000000-0005-0000-0000-00006B010000}"/>
    <cellStyle name="Normal 13 5 3" xfId="364" xr:uid="{00000000-0005-0000-0000-00006C010000}"/>
    <cellStyle name="Normal 13 6" xfId="365" xr:uid="{00000000-0005-0000-0000-00006D010000}"/>
    <cellStyle name="Normal 13 6 2" xfId="366" xr:uid="{00000000-0005-0000-0000-00006E010000}"/>
    <cellStyle name="Normal 13 6 3" xfId="367" xr:uid="{00000000-0005-0000-0000-00006F010000}"/>
    <cellStyle name="Normal 13 7" xfId="368" xr:uid="{00000000-0005-0000-0000-000070010000}"/>
    <cellStyle name="Normal 13 8" xfId="369" xr:uid="{00000000-0005-0000-0000-000071010000}"/>
    <cellStyle name="Normal 13 9" xfId="370" xr:uid="{00000000-0005-0000-0000-000072010000}"/>
    <cellStyle name="Normal 14" xfId="371" xr:uid="{00000000-0005-0000-0000-000073010000}"/>
    <cellStyle name="Normal 14 2" xfId="372" xr:uid="{00000000-0005-0000-0000-000074010000}"/>
    <cellStyle name="Normal 14 3" xfId="373" xr:uid="{00000000-0005-0000-0000-000075010000}"/>
    <cellStyle name="Normal 14 4" xfId="374" xr:uid="{00000000-0005-0000-0000-000076010000}"/>
    <cellStyle name="Normal 15" xfId="375" xr:uid="{00000000-0005-0000-0000-000077010000}"/>
    <cellStyle name="Normal 15 2" xfId="376" xr:uid="{00000000-0005-0000-0000-000078010000}"/>
    <cellStyle name="Normal 15 2 2" xfId="377" xr:uid="{00000000-0005-0000-0000-000079010000}"/>
    <cellStyle name="Normal 15 2 3" xfId="378" xr:uid="{00000000-0005-0000-0000-00007A010000}"/>
    <cellStyle name="Normal 15 3" xfId="379" xr:uid="{00000000-0005-0000-0000-00007B010000}"/>
    <cellStyle name="Normal 15 3 2" xfId="380" xr:uid="{00000000-0005-0000-0000-00007C010000}"/>
    <cellStyle name="Normal 15 3 3" xfId="381" xr:uid="{00000000-0005-0000-0000-00007D010000}"/>
    <cellStyle name="Normal 15 4" xfId="382" xr:uid="{00000000-0005-0000-0000-00007E010000}"/>
    <cellStyle name="Normal 15 4 2" xfId="383" xr:uid="{00000000-0005-0000-0000-00007F010000}"/>
    <cellStyle name="Normal 15 4 3" xfId="384" xr:uid="{00000000-0005-0000-0000-000080010000}"/>
    <cellStyle name="Normal 15 5" xfId="385" xr:uid="{00000000-0005-0000-0000-000081010000}"/>
    <cellStyle name="Normal 15 5 2" xfId="386" xr:uid="{00000000-0005-0000-0000-000082010000}"/>
    <cellStyle name="Normal 15 5 3" xfId="387" xr:uid="{00000000-0005-0000-0000-000083010000}"/>
    <cellStyle name="Normal 15 6" xfId="388" xr:uid="{00000000-0005-0000-0000-000084010000}"/>
    <cellStyle name="Normal 15 6 2" xfId="389" xr:uid="{00000000-0005-0000-0000-000085010000}"/>
    <cellStyle name="Normal 15 6 3" xfId="390" xr:uid="{00000000-0005-0000-0000-000086010000}"/>
    <cellStyle name="Normal 15 7" xfId="391" xr:uid="{00000000-0005-0000-0000-000087010000}"/>
    <cellStyle name="Normal 15 8" xfId="392" xr:uid="{00000000-0005-0000-0000-000088010000}"/>
    <cellStyle name="Normal 16" xfId="393" xr:uid="{00000000-0005-0000-0000-000089010000}"/>
    <cellStyle name="Normal 17" xfId="394" xr:uid="{00000000-0005-0000-0000-00008A010000}"/>
    <cellStyle name="Normal 17 2" xfId="395" xr:uid="{00000000-0005-0000-0000-00008B010000}"/>
    <cellStyle name="Normal 17 3" xfId="396" xr:uid="{00000000-0005-0000-0000-00008C010000}"/>
    <cellStyle name="Normal 18" xfId="397" xr:uid="{00000000-0005-0000-0000-00008D010000}"/>
    <cellStyle name="Normal 18 2" xfId="398" xr:uid="{00000000-0005-0000-0000-00008E010000}"/>
    <cellStyle name="Normal 18 3" xfId="399" xr:uid="{00000000-0005-0000-0000-00008F010000}"/>
    <cellStyle name="Normal 19" xfId="400" xr:uid="{00000000-0005-0000-0000-000090010000}"/>
    <cellStyle name="Normal 2" xfId="401" xr:uid="{00000000-0005-0000-0000-000091010000}"/>
    <cellStyle name="Normal 2 10" xfId="402" xr:uid="{00000000-0005-0000-0000-000092010000}"/>
    <cellStyle name="Normal 2 11" xfId="403" xr:uid="{00000000-0005-0000-0000-000093010000}"/>
    <cellStyle name="Normal 2 2" xfId="404" xr:uid="{00000000-0005-0000-0000-000094010000}"/>
    <cellStyle name="Normal 2 2 10" xfId="405" xr:uid="{00000000-0005-0000-0000-000095010000}"/>
    <cellStyle name="Normal 2 2 11" xfId="406" xr:uid="{00000000-0005-0000-0000-000096010000}"/>
    <cellStyle name="Normal 2 2 12" xfId="407" xr:uid="{00000000-0005-0000-0000-000097010000}"/>
    <cellStyle name="Normal 2 2 2" xfId="408" xr:uid="{00000000-0005-0000-0000-000098010000}"/>
    <cellStyle name="Normal 2 2 2 10" xfId="409" xr:uid="{00000000-0005-0000-0000-000099010000}"/>
    <cellStyle name="Normal 2 2 2 11" xfId="410" xr:uid="{00000000-0005-0000-0000-00009A010000}"/>
    <cellStyle name="Normal 2 2 2 2" xfId="411" xr:uid="{00000000-0005-0000-0000-00009B010000}"/>
    <cellStyle name="Normal 2 2 2 2 2" xfId="412" xr:uid="{00000000-0005-0000-0000-00009C010000}"/>
    <cellStyle name="Normal 2 2 2 2 2 2" xfId="413" xr:uid="{00000000-0005-0000-0000-00009D010000}"/>
    <cellStyle name="Normal 2 2 2 2 2 2 2" xfId="414" xr:uid="{00000000-0005-0000-0000-00009E010000}"/>
    <cellStyle name="Normal 2 2 2 2 2 2 2 2" xfId="415" xr:uid="{00000000-0005-0000-0000-00009F010000}"/>
    <cellStyle name="Normal 2 2 2 2 2 2 2 2 2" xfId="416" xr:uid="{00000000-0005-0000-0000-0000A0010000}"/>
    <cellStyle name="Normal 2 2 2 2 2 2 2 2 2 2" xfId="417" xr:uid="{00000000-0005-0000-0000-0000A1010000}"/>
    <cellStyle name="Normal 2 2 2 2 2 2 2 2 2 2 2" xfId="418" xr:uid="{00000000-0005-0000-0000-0000A2010000}"/>
    <cellStyle name="Normal 2 2 2 2 2 2 2 2 2 2 3" xfId="419" xr:uid="{00000000-0005-0000-0000-0000A3010000}"/>
    <cellStyle name="Normal 2 2 2 2 2 2 2 2 2 3" xfId="420" xr:uid="{00000000-0005-0000-0000-0000A4010000}"/>
    <cellStyle name="Normal 2 2 2 2 2 2 2 2 2 4" xfId="421" xr:uid="{00000000-0005-0000-0000-0000A5010000}"/>
    <cellStyle name="Normal 2 2 2 2 2 2 2 2 3" xfId="422" xr:uid="{00000000-0005-0000-0000-0000A6010000}"/>
    <cellStyle name="Normal 2 2 2 2 2 2 2 2 4" xfId="423" xr:uid="{00000000-0005-0000-0000-0000A7010000}"/>
    <cellStyle name="Normal 2 2 2 2 2 2 2 3" xfId="424" xr:uid="{00000000-0005-0000-0000-0000A8010000}"/>
    <cellStyle name="Normal 2 2 2 2 2 2 2 4" xfId="425" xr:uid="{00000000-0005-0000-0000-0000A9010000}"/>
    <cellStyle name="Normal 2 2 2 2 2 2 2 5" xfId="426" xr:uid="{00000000-0005-0000-0000-0000AA010000}"/>
    <cellStyle name="Normal 2 2 2 2 2 2 3" xfId="427" xr:uid="{00000000-0005-0000-0000-0000AB010000}"/>
    <cellStyle name="Normal 2 2 2 2 2 2 4" xfId="428" xr:uid="{00000000-0005-0000-0000-0000AC010000}"/>
    <cellStyle name="Normal 2 2 2 2 2 2 5" xfId="429" xr:uid="{00000000-0005-0000-0000-0000AD010000}"/>
    <cellStyle name="Normal 2 2 2 2 2 2 6" xfId="430" xr:uid="{00000000-0005-0000-0000-0000AE010000}"/>
    <cellStyle name="Normal 2 2 2 2 2 3" xfId="431" xr:uid="{00000000-0005-0000-0000-0000AF010000}"/>
    <cellStyle name="Normal 2 2 2 2 2 3 2" xfId="432" xr:uid="{00000000-0005-0000-0000-0000B0010000}"/>
    <cellStyle name="Normal 2 2 2 2 2 4" xfId="433" xr:uid="{00000000-0005-0000-0000-0000B1010000}"/>
    <cellStyle name="Normal 2 2 2 2 2 5" xfId="434" xr:uid="{00000000-0005-0000-0000-0000B2010000}"/>
    <cellStyle name="Normal 2 2 2 2 2 6" xfId="435" xr:uid="{00000000-0005-0000-0000-0000B3010000}"/>
    <cellStyle name="Normal 2 2 2 2 3" xfId="436" xr:uid="{00000000-0005-0000-0000-0000B4010000}"/>
    <cellStyle name="Normal 2 2 2 2 4" xfId="437" xr:uid="{00000000-0005-0000-0000-0000B5010000}"/>
    <cellStyle name="Normal 2 2 2 2 5" xfId="438" xr:uid="{00000000-0005-0000-0000-0000B6010000}"/>
    <cellStyle name="Normal 2 2 2 2 5 2" xfId="439" xr:uid="{00000000-0005-0000-0000-0000B7010000}"/>
    <cellStyle name="Normal 2 2 2 2 6" xfId="440" xr:uid="{00000000-0005-0000-0000-0000B8010000}"/>
    <cellStyle name="Normal 2 2 2 2 7" xfId="441" xr:uid="{00000000-0005-0000-0000-0000B9010000}"/>
    <cellStyle name="Normal 2 2 2 2 8" xfId="442" xr:uid="{00000000-0005-0000-0000-0000BA010000}"/>
    <cellStyle name="Normal 2 2 2 2 9" xfId="443" xr:uid="{00000000-0005-0000-0000-0000BB010000}"/>
    <cellStyle name="Normal 2 2 2 3" xfId="444" xr:uid="{00000000-0005-0000-0000-0000BC010000}"/>
    <cellStyle name="Normal 2 2 2 4" xfId="445" xr:uid="{00000000-0005-0000-0000-0000BD010000}"/>
    <cellStyle name="Normal 2 2 2 5" xfId="446" xr:uid="{00000000-0005-0000-0000-0000BE010000}"/>
    <cellStyle name="Normal 2 2 2 5 2" xfId="447" xr:uid="{00000000-0005-0000-0000-0000BF010000}"/>
    <cellStyle name="Normal 2 2 2 5 2 2" xfId="448" xr:uid="{00000000-0005-0000-0000-0000C0010000}"/>
    <cellStyle name="Normal 2 2 2 5 2 2 2" xfId="449" xr:uid="{00000000-0005-0000-0000-0000C1010000}"/>
    <cellStyle name="Normal 2 2 2 5 2 3" xfId="450" xr:uid="{00000000-0005-0000-0000-0000C2010000}"/>
    <cellStyle name="Normal 2 2 2 5 3" xfId="451" xr:uid="{00000000-0005-0000-0000-0000C3010000}"/>
    <cellStyle name="Normal 2 2 2 5 3 2" xfId="452" xr:uid="{00000000-0005-0000-0000-0000C4010000}"/>
    <cellStyle name="Normal 2 2 2 6" xfId="453" xr:uid="{00000000-0005-0000-0000-0000C5010000}"/>
    <cellStyle name="Normal 2 2 2 7" xfId="454" xr:uid="{00000000-0005-0000-0000-0000C6010000}"/>
    <cellStyle name="Normal 2 2 2 7 2" xfId="455" xr:uid="{00000000-0005-0000-0000-0000C7010000}"/>
    <cellStyle name="Normal 2 2 2 8" xfId="456" xr:uid="{00000000-0005-0000-0000-0000C8010000}"/>
    <cellStyle name="Normal 2 2 2 9" xfId="457" xr:uid="{00000000-0005-0000-0000-0000C9010000}"/>
    <cellStyle name="Normal 2 2 3" xfId="458" xr:uid="{00000000-0005-0000-0000-0000CA010000}"/>
    <cellStyle name="Normal 2 2 3 2" xfId="459" xr:uid="{00000000-0005-0000-0000-0000CB010000}"/>
    <cellStyle name="Normal 2 2 3 2 2" xfId="460" xr:uid="{00000000-0005-0000-0000-0000CC010000}"/>
    <cellStyle name="Normal 2 2 3 2 2 2" xfId="461" xr:uid="{00000000-0005-0000-0000-0000CD010000}"/>
    <cellStyle name="Normal 2 2 3 2 2 2 2" xfId="462" xr:uid="{00000000-0005-0000-0000-0000CE010000}"/>
    <cellStyle name="Normal 2 2 3 2 2 3" xfId="463" xr:uid="{00000000-0005-0000-0000-0000CF010000}"/>
    <cellStyle name="Normal 2 2 3 2 3" xfId="464" xr:uid="{00000000-0005-0000-0000-0000D0010000}"/>
    <cellStyle name="Normal 2 2 3 2 3 2" xfId="465" xr:uid="{00000000-0005-0000-0000-0000D1010000}"/>
    <cellStyle name="Normal 2 2 3 3" xfId="466" xr:uid="{00000000-0005-0000-0000-0000D2010000}"/>
    <cellStyle name="Normal 2 2 3 4" xfId="467" xr:uid="{00000000-0005-0000-0000-0000D3010000}"/>
    <cellStyle name="Normal 2 2 3 5" xfId="468" xr:uid="{00000000-0005-0000-0000-0000D4010000}"/>
    <cellStyle name="Normal 2 2 3 5 2" xfId="469" xr:uid="{00000000-0005-0000-0000-0000D5010000}"/>
    <cellStyle name="Normal 2 2 3 6" xfId="470" xr:uid="{00000000-0005-0000-0000-0000D6010000}"/>
    <cellStyle name="Normal 2 2 4" xfId="471" xr:uid="{00000000-0005-0000-0000-0000D7010000}"/>
    <cellStyle name="Normal 2 2 5" xfId="472" xr:uid="{00000000-0005-0000-0000-0000D8010000}"/>
    <cellStyle name="Normal 2 2 5 2" xfId="473" xr:uid="{00000000-0005-0000-0000-0000D9010000}"/>
    <cellStyle name="Normal 2 2 5 2 2" xfId="474" xr:uid="{00000000-0005-0000-0000-0000DA010000}"/>
    <cellStyle name="Normal 2 2 5 2 2 2" xfId="475" xr:uid="{00000000-0005-0000-0000-0000DB010000}"/>
    <cellStyle name="Normal 2 2 5 2 3" xfId="476" xr:uid="{00000000-0005-0000-0000-0000DC010000}"/>
    <cellStyle name="Normal 2 2 5 3" xfId="477" xr:uid="{00000000-0005-0000-0000-0000DD010000}"/>
    <cellStyle name="Normal 2 2 5 3 2" xfId="478" xr:uid="{00000000-0005-0000-0000-0000DE010000}"/>
    <cellStyle name="Normal 2 2 6" xfId="479" xr:uid="{00000000-0005-0000-0000-0000DF010000}"/>
    <cellStyle name="Normal 2 2 7" xfId="480" xr:uid="{00000000-0005-0000-0000-0000E0010000}"/>
    <cellStyle name="Normal 2 2 7 2" xfId="481" xr:uid="{00000000-0005-0000-0000-0000E1010000}"/>
    <cellStyle name="Normal 2 2 8" xfId="482" xr:uid="{00000000-0005-0000-0000-0000E2010000}"/>
    <cellStyle name="Normal 2 2 9" xfId="483" xr:uid="{00000000-0005-0000-0000-0000E3010000}"/>
    <cellStyle name="Normal 2 3" xfId="484" xr:uid="{00000000-0005-0000-0000-0000E4010000}"/>
    <cellStyle name="Normal 2 3 2" xfId="485" xr:uid="{00000000-0005-0000-0000-0000E5010000}"/>
    <cellStyle name="Normal 2 3 2 2" xfId="486" xr:uid="{00000000-0005-0000-0000-0000E6010000}"/>
    <cellStyle name="Normal 2 3 2 2 2" xfId="487" xr:uid="{00000000-0005-0000-0000-0000E7010000}"/>
    <cellStyle name="Normal 2 3 2 2 2 2" xfId="488" xr:uid="{00000000-0005-0000-0000-0000E8010000}"/>
    <cellStyle name="Normal 2 3 2 2 3" xfId="489" xr:uid="{00000000-0005-0000-0000-0000E9010000}"/>
    <cellStyle name="Normal 2 3 2 3" xfId="490" xr:uid="{00000000-0005-0000-0000-0000EA010000}"/>
    <cellStyle name="Normal 2 3 2 3 2" xfId="491" xr:uid="{00000000-0005-0000-0000-0000EB010000}"/>
    <cellStyle name="Normal 2 3 3" xfId="492" xr:uid="{00000000-0005-0000-0000-0000EC010000}"/>
    <cellStyle name="Normal 2 3 4" xfId="493" xr:uid="{00000000-0005-0000-0000-0000ED010000}"/>
    <cellStyle name="Normal 2 3 5" xfId="494" xr:uid="{00000000-0005-0000-0000-0000EE010000}"/>
    <cellStyle name="Normal 2 3 5 2" xfId="495" xr:uid="{00000000-0005-0000-0000-0000EF010000}"/>
    <cellStyle name="Normal 2 3 6" xfId="496" xr:uid="{00000000-0005-0000-0000-0000F0010000}"/>
    <cellStyle name="Normal 2 3 7" xfId="497" xr:uid="{00000000-0005-0000-0000-0000F1010000}"/>
    <cellStyle name="Normal 2 4" xfId="498" xr:uid="{00000000-0005-0000-0000-0000F2010000}"/>
    <cellStyle name="Normal 2 5" xfId="499" xr:uid="{00000000-0005-0000-0000-0000F3010000}"/>
    <cellStyle name="Normal 2 6" xfId="500" xr:uid="{00000000-0005-0000-0000-0000F4010000}"/>
    <cellStyle name="Normal 2 6 2" xfId="501" xr:uid="{00000000-0005-0000-0000-0000F5010000}"/>
    <cellStyle name="Normal 2 6 2 2" xfId="502" xr:uid="{00000000-0005-0000-0000-0000F6010000}"/>
    <cellStyle name="Normal 2 6 2 2 2" xfId="503" xr:uid="{00000000-0005-0000-0000-0000F7010000}"/>
    <cellStyle name="Normal 2 6 2 3" xfId="504" xr:uid="{00000000-0005-0000-0000-0000F8010000}"/>
    <cellStyle name="Normal 2 6 3" xfId="505" xr:uid="{00000000-0005-0000-0000-0000F9010000}"/>
    <cellStyle name="Normal 2 6 3 2" xfId="506" xr:uid="{00000000-0005-0000-0000-0000FA010000}"/>
    <cellStyle name="Normal 2 7" xfId="507" xr:uid="{00000000-0005-0000-0000-0000FB010000}"/>
    <cellStyle name="Normal 2 8" xfId="508" xr:uid="{00000000-0005-0000-0000-0000FC010000}"/>
    <cellStyle name="Normal 2 8 2" xfId="509" xr:uid="{00000000-0005-0000-0000-0000FD010000}"/>
    <cellStyle name="Normal 2 9" xfId="510" xr:uid="{00000000-0005-0000-0000-0000FE010000}"/>
    <cellStyle name="Normal 2_kvartaluri statistikuri angarishi (dazgveva) 30_03_09 -IQ 2009" xfId="511" xr:uid="{00000000-0005-0000-0000-0000FF010000}"/>
    <cellStyle name="Normal 20" xfId="512" xr:uid="{00000000-0005-0000-0000-000000020000}"/>
    <cellStyle name="Normal 20 2" xfId="513" xr:uid="{00000000-0005-0000-0000-000001020000}"/>
    <cellStyle name="Normal 21" xfId="514" xr:uid="{00000000-0005-0000-0000-000002020000}"/>
    <cellStyle name="Normal 22" xfId="515" xr:uid="{00000000-0005-0000-0000-000003020000}"/>
    <cellStyle name="Normal 23" xfId="516" xr:uid="{00000000-0005-0000-0000-000004020000}"/>
    <cellStyle name="Normal 24" xfId="517" xr:uid="{00000000-0005-0000-0000-000005020000}"/>
    <cellStyle name="Normal 3" xfId="518" xr:uid="{00000000-0005-0000-0000-000006020000}"/>
    <cellStyle name="Normal 3 2" xfId="519" xr:uid="{00000000-0005-0000-0000-000007020000}"/>
    <cellStyle name="Normal 3 2 2" xfId="520" xr:uid="{00000000-0005-0000-0000-000008020000}"/>
    <cellStyle name="Normal 3 3" xfId="521" xr:uid="{00000000-0005-0000-0000-000009020000}"/>
    <cellStyle name="Normal 3 3 2" xfId="522" xr:uid="{00000000-0005-0000-0000-00000A020000}"/>
    <cellStyle name="Normal 3 4" xfId="523" xr:uid="{00000000-0005-0000-0000-00000B020000}"/>
    <cellStyle name="Normal 3 5" xfId="524" xr:uid="{00000000-0005-0000-0000-00000C020000}"/>
    <cellStyle name="Normal 3 6" xfId="525" xr:uid="{00000000-0005-0000-0000-00000D020000}"/>
    <cellStyle name="Normal 3 7" xfId="526" xr:uid="{00000000-0005-0000-0000-00000E020000}"/>
    <cellStyle name="Normal 3 8" xfId="527" xr:uid="{00000000-0005-0000-0000-00000F020000}"/>
    <cellStyle name="Normal 3 9" xfId="528" xr:uid="{00000000-0005-0000-0000-000010020000}"/>
    <cellStyle name="Normal 33" xfId="529" xr:uid="{00000000-0005-0000-0000-000011020000}"/>
    <cellStyle name="Normal 33 2" xfId="530" xr:uid="{00000000-0005-0000-0000-000012020000}"/>
    <cellStyle name="Normal 33 2 2" xfId="531" xr:uid="{00000000-0005-0000-0000-000013020000}"/>
    <cellStyle name="Normal 33 2 3" xfId="532" xr:uid="{00000000-0005-0000-0000-000014020000}"/>
    <cellStyle name="Normal 33 3" xfId="533" xr:uid="{00000000-0005-0000-0000-000015020000}"/>
    <cellStyle name="Normal 33 3 2" xfId="534" xr:uid="{00000000-0005-0000-0000-000016020000}"/>
    <cellStyle name="Normal 33 3 3" xfId="535" xr:uid="{00000000-0005-0000-0000-000017020000}"/>
    <cellStyle name="Normal 33 4" xfId="536" xr:uid="{00000000-0005-0000-0000-000018020000}"/>
    <cellStyle name="Normal 33 4 2" xfId="537" xr:uid="{00000000-0005-0000-0000-000019020000}"/>
    <cellStyle name="Normal 33 4 3" xfId="538" xr:uid="{00000000-0005-0000-0000-00001A020000}"/>
    <cellStyle name="Normal 33 5" xfId="539" xr:uid="{00000000-0005-0000-0000-00001B020000}"/>
    <cellStyle name="Normal 33 5 2" xfId="540" xr:uid="{00000000-0005-0000-0000-00001C020000}"/>
    <cellStyle name="Normal 33 5 3" xfId="541" xr:uid="{00000000-0005-0000-0000-00001D020000}"/>
    <cellStyle name="Normal 33 6" xfId="542" xr:uid="{00000000-0005-0000-0000-00001E020000}"/>
    <cellStyle name="Normal 33 6 2" xfId="543" xr:uid="{00000000-0005-0000-0000-00001F020000}"/>
    <cellStyle name="Normal 33 6 3" xfId="544" xr:uid="{00000000-0005-0000-0000-000020020000}"/>
    <cellStyle name="Normal 33 7" xfId="545" xr:uid="{00000000-0005-0000-0000-000021020000}"/>
    <cellStyle name="Normal 33 8" xfId="546" xr:uid="{00000000-0005-0000-0000-000022020000}"/>
    <cellStyle name="Normal 34" xfId="547" xr:uid="{00000000-0005-0000-0000-000023020000}"/>
    <cellStyle name="Normal 34 2" xfId="548" xr:uid="{00000000-0005-0000-0000-000024020000}"/>
    <cellStyle name="Normal 34 2 2" xfId="549" xr:uid="{00000000-0005-0000-0000-000025020000}"/>
    <cellStyle name="Normal 34 2 3" xfId="550" xr:uid="{00000000-0005-0000-0000-000026020000}"/>
    <cellStyle name="Normal 34 3" xfId="551" xr:uid="{00000000-0005-0000-0000-000027020000}"/>
    <cellStyle name="Normal 34 3 2" xfId="552" xr:uid="{00000000-0005-0000-0000-000028020000}"/>
    <cellStyle name="Normal 34 3 3" xfId="553" xr:uid="{00000000-0005-0000-0000-000029020000}"/>
    <cellStyle name="Normal 34 4" xfId="554" xr:uid="{00000000-0005-0000-0000-00002A020000}"/>
    <cellStyle name="Normal 34 4 2" xfId="555" xr:uid="{00000000-0005-0000-0000-00002B020000}"/>
    <cellStyle name="Normal 34 4 3" xfId="556" xr:uid="{00000000-0005-0000-0000-00002C020000}"/>
    <cellStyle name="Normal 34 5" xfId="557" xr:uid="{00000000-0005-0000-0000-00002D020000}"/>
    <cellStyle name="Normal 34 5 2" xfId="558" xr:uid="{00000000-0005-0000-0000-00002E020000}"/>
    <cellStyle name="Normal 34 5 3" xfId="559" xr:uid="{00000000-0005-0000-0000-00002F020000}"/>
    <cellStyle name="Normal 34 6" xfId="560" xr:uid="{00000000-0005-0000-0000-000030020000}"/>
    <cellStyle name="Normal 34 6 2" xfId="561" xr:uid="{00000000-0005-0000-0000-000031020000}"/>
    <cellStyle name="Normal 34 6 3" xfId="562" xr:uid="{00000000-0005-0000-0000-000032020000}"/>
    <cellStyle name="Normal 34 7" xfId="563" xr:uid="{00000000-0005-0000-0000-000033020000}"/>
    <cellStyle name="Normal 34 8" xfId="564" xr:uid="{00000000-0005-0000-0000-000034020000}"/>
    <cellStyle name="Normal 35" xfId="565" xr:uid="{00000000-0005-0000-0000-000035020000}"/>
    <cellStyle name="Normal 35 2" xfId="566" xr:uid="{00000000-0005-0000-0000-000036020000}"/>
    <cellStyle name="Normal 35 2 2" xfId="567" xr:uid="{00000000-0005-0000-0000-000037020000}"/>
    <cellStyle name="Normal 35 2 3" xfId="568" xr:uid="{00000000-0005-0000-0000-000038020000}"/>
    <cellStyle name="Normal 35 3" xfId="569" xr:uid="{00000000-0005-0000-0000-000039020000}"/>
    <cellStyle name="Normal 35 3 2" xfId="570" xr:uid="{00000000-0005-0000-0000-00003A020000}"/>
    <cellStyle name="Normal 35 3 3" xfId="571" xr:uid="{00000000-0005-0000-0000-00003B020000}"/>
    <cellStyle name="Normal 35 4" xfId="572" xr:uid="{00000000-0005-0000-0000-00003C020000}"/>
    <cellStyle name="Normal 35 4 2" xfId="573" xr:uid="{00000000-0005-0000-0000-00003D020000}"/>
    <cellStyle name="Normal 35 4 3" xfId="574" xr:uid="{00000000-0005-0000-0000-00003E020000}"/>
    <cellStyle name="Normal 35 5" xfId="575" xr:uid="{00000000-0005-0000-0000-00003F020000}"/>
    <cellStyle name="Normal 35 5 2" xfId="576" xr:uid="{00000000-0005-0000-0000-000040020000}"/>
    <cellStyle name="Normal 35 5 3" xfId="577" xr:uid="{00000000-0005-0000-0000-000041020000}"/>
    <cellStyle name="Normal 35 6" xfId="578" xr:uid="{00000000-0005-0000-0000-000042020000}"/>
    <cellStyle name="Normal 35 6 2" xfId="579" xr:uid="{00000000-0005-0000-0000-000043020000}"/>
    <cellStyle name="Normal 35 6 3" xfId="580" xr:uid="{00000000-0005-0000-0000-000044020000}"/>
    <cellStyle name="Normal 35 7" xfId="581" xr:uid="{00000000-0005-0000-0000-000045020000}"/>
    <cellStyle name="Normal 35 8" xfId="582" xr:uid="{00000000-0005-0000-0000-000046020000}"/>
    <cellStyle name="Normal 4" xfId="583" xr:uid="{00000000-0005-0000-0000-000047020000}"/>
    <cellStyle name="Normal 4 2" xfId="584" xr:uid="{00000000-0005-0000-0000-000048020000}"/>
    <cellStyle name="Normal 5" xfId="585" xr:uid="{00000000-0005-0000-0000-000049020000}"/>
    <cellStyle name="Normal 5 2" xfId="586" xr:uid="{00000000-0005-0000-0000-00004A020000}"/>
    <cellStyle name="Normal 5 3" xfId="587" xr:uid="{00000000-0005-0000-0000-00004B020000}"/>
    <cellStyle name="Normal 6" xfId="588" xr:uid="{00000000-0005-0000-0000-00004C020000}"/>
    <cellStyle name="Normal 6 2" xfId="589" xr:uid="{00000000-0005-0000-0000-00004D020000}"/>
    <cellStyle name="Normal 7" xfId="590" xr:uid="{00000000-0005-0000-0000-00004E020000}"/>
    <cellStyle name="Normal 7 2" xfId="591" xr:uid="{00000000-0005-0000-0000-00004F020000}"/>
    <cellStyle name="Normal 7 3" xfId="592" xr:uid="{00000000-0005-0000-0000-000050020000}"/>
    <cellStyle name="Normal 8" xfId="593" xr:uid="{00000000-0005-0000-0000-000051020000}"/>
    <cellStyle name="Normal 8 2" xfId="594" xr:uid="{00000000-0005-0000-0000-000052020000}"/>
    <cellStyle name="Normal 8 3" xfId="595" xr:uid="{00000000-0005-0000-0000-000053020000}"/>
    <cellStyle name="Normal 9" xfId="596" xr:uid="{00000000-0005-0000-0000-000054020000}"/>
    <cellStyle name="Normal 9 2" xfId="597" xr:uid="{00000000-0005-0000-0000-000055020000}"/>
    <cellStyle name="Normal 9 3" xfId="598" xr:uid="{00000000-0005-0000-0000-000056020000}"/>
    <cellStyle name="Normal 9 4" xfId="599" xr:uid="{00000000-0005-0000-0000-000057020000}"/>
    <cellStyle name="Normal_BCI Restatement &amp; FS-10.04 (GEL)" xfId="600" xr:uid="{00000000-0005-0000-0000-000058020000}"/>
    <cellStyle name="normální_List1" xfId="601" xr:uid="{00000000-0005-0000-0000-000059020000}"/>
    <cellStyle name="Normalny_GTC_INTERCOMPANY_LOANS" xfId="602" xr:uid="{00000000-0005-0000-0000-00005A020000}"/>
    <cellStyle name="Note 2" xfId="603" xr:uid="{00000000-0005-0000-0000-00005B020000}"/>
    <cellStyle name="Note 2 2" xfId="604" xr:uid="{00000000-0005-0000-0000-00005C020000}"/>
    <cellStyle name="Note 3" xfId="605" xr:uid="{00000000-0005-0000-0000-00005D020000}"/>
    <cellStyle name="Number Bold" xfId="606" xr:uid="{00000000-0005-0000-0000-00005E020000}"/>
    <cellStyle name="Number Normal" xfId="607" xr:uid="{00000000-0005-0000-0000-00005F020000}"/>
    <cellStyle name="Output 2" xfId="608" xr:uid="{00000000-0005-0000-0000-000060020000}"/>
    <cellStyle name="Output 2 2" xfId="609" xr:uid="{00000000-0005-0000-0000-000061020000}"/>
    <cellStyle name="Output 3" xfId="610" xr:uid="{00000000-0005-0000-0000-000062020000}"/>
    <cellStyle name="per.style" xfId="611" xr:uid="{00000000-0005-0000-0000-000063020000}"/>
    <cellStyle name="Percent %" xfId="612" xr:uid="{00000000-0005-0000-0000-000064020000}"/>
    <cellStyle name="Percent % Long Underline" xfId="613" xr:uid="{00000000-0005-0000-0000-000065020000}"/>
    <cellStyle name="Percent %_Worksheet in  US Financial Statements Ref. Workbook - Single Co" xfId="614" xr:uid="{00000000-0005-0000-0000-000066020000}"/>
    <cellStyle name="Percent (0)" xfId="615" xr:uid="{00000000-0005-0000-0000-000067020000}"/>
    <cellStyle name="Percent [2]" xfId="616" xr:uid="{00000000-0005-0000-0000-000068020000}"/>
    <cellStyle name="Percent [2] 2" xfId="617" xr:uid="{00000000-0005-0000-0000-000069020000}"/>
    <cellStyle name="Percent [2] 3" xfId="618" xr:uid="{00000000-0005-0000-0000-00006A020000}"/>
    <cellStyle name="Percent [2] 4" xfId="619" xr:uid="{00000000-0005-0000-0000-00006B020000}"/>
    <cellStyle name="Percent [2] 5" xfId="620" xr:uid="{00000000-0005-0000-0000-00006C020000}"/>
    <cellStyle name="Percent [2] 6" xfId="621" xr:uid="{00000000-0005-0000-0000-00006D020000}"/>
    <cellStyle name="Percent [2] 7" xfId="622" xr:uid="{00000000-0005-0000-0000-00006E020000}"/>
    <cellStyle name="Percent [2] 8" xfId="623" xr:uid="{00000000-0005-0000-0000-00006F020000}"/>
    <cellStyle name="Percent 0.0%" xfId="624" xr:uid="{00000000-0005-0000-0000-000070020000}"/>
    <cellStyle name="Percent 0.0% Long Underline" xfId="625" xr:uid="{00000000-0005-0000-0000-000071020000}"/>
    <cellStyle name="Percent 0.00%" xfId="626" xr:uid="{00000000-0005-0000-0000-000072020000}"/>
    <cellStyle name="Percent 0.00% Long Underline" xfId="627" xr:uid="{00000000-0005-0000-0000-000073020000}"/>
    <cellStyle name="Percent 0.000%" xfId="628" xr:uid="{00000000-0005-0000-0000-000074020000}"/>
    <cellStyle name="Percent 0.000% Long Underline" xfId="629" xr:uid="{00000000-0005-0000-0000-000075020000}"/>
    <cellStyle name="Percent 2" xfId="630" xr:uid="{00000000-0005-0000-0000-000076020000}"/>
    <cellStyle name="Percent 2 2" xfId="631" xr:uid="{00000000-0005-0000-0000-000077020000}"/>
    <cellStyle name="Percent 2 2 2" xfId="632" xr:uid="{00000000-0005-0000-0000-000078020000}"/>
    <cellStyle name="Percent 2 3" xfId="633" xr:uid="{00000000-0005-0000-0000-000079020000}"/>
    <cellStyle name="Percent 2 4" xfId="634" xr:uid="{00000000-0005-0000-0000-00007A020000}"/>
    <cellStyle name="Percent 2 5" xfId="635" xr:uid="{00000000-0005-0000-0000-00007B020000}"/>
    <cellStyle name="Percent 2 6" xfId="636" xr:uid="{00000000-0005-0000-0000-00007C020000}"/>
    <cellStyle name="Percent 2 7" xfId="637" xr:uid="{00000000-0005-0000-0000-00007D020000}"/>
    <cellStyle name="Percent 2 8" xfId="638" xr:uid="{00000000-0005-0000-0000-00007E020000}"/>
    <cellStyle name="Percent 3" xfId="639" xr:uid="{00000000-0005-0000-0000-00007F020000}"/>
    <cellStyle name="Percent 4" xfId="640" xr:uid="{00000000-0005-0000-0000-000080020000}"/>
    <cellStyle name="Percent 5" xfId="641" xr:uid="{00000000-0005-0000-0000-000081020000}"/>
    <cellStyle name="Percent 6" xfId="642" xr:uid="{00000000-0005-0000-0000-000082020000}"/>
    <cellStyle name="Percent 7" xfId="643" xr:uid="{00000000-0005-0000-0000-000083020000}"/>
    <cellStyle name="Percent 8" xfId="644" xr:uid="{00000000-0005-0000-0000-000084020000}"/>
    <cellStyle name="PERCENTAGE" xfId="645" xr:uid="{00000000-0005-0000-0000-000085020000}"/>
    <cellStyle name="pricing" xfId="646" xr:uid="{00000000-0005-0000-0000-000086020000}"/>
    <cellStyle name="PSChar" xfId="647" xr:uid="{00000000-0005-0000-0000-000087020000}"/>
    <cellStyle name="PSDec" xfId="648" xr:uid="{00000000-0005-0000-0000-000088020000}"/>
    <cellStyle name="PSDec 2" xfId="649" xr:uid="{00000000-0005-0000-0000-000089020000}"/>
    <cellStyle name="PSDec 3" xfId="650" xr:uid="{00000000-0005-0000-0000-00008A020000}"/>
    <cellStyle name="PSDec 4" xfId="651" xr:uid="{00000000-0005-0000-0000-00008B020000}"/>
    <cellStyle name="PSDec 5" xfId="652" xr:uid="{00000000-0005-0000-0000-00008C020000}"/>
    <cellStyle name="PSDec 6" xfId="653" xr:uid="{00000000-0005-0000-0000-00008D020000}"/>
    <cellStyle name="PSDec 7" xfId="654" xr:uid="{00000000-0005-0000-0000-00008E020000}"/>
    <cellStyle name="PSDec 8" xfId="655" xr:uid="{00000000-0005-0000-0000-00008F020000}"/>
    <cellStyle name="PSHeading" xfId="656" xr:uid="{00000000-0005-0000-0000-000090020000}"/>
    <cellStyle name="Reporting Bold" xfId="657" xr:uid="{00000000-0005-0000-0000-000091020000}"/>
    <cellStyle name="Reporting Bold 12" xfId="658" xr:uid="{00000000-0005-0000-0000-000092020000}"/>
    <cellStyle name="Reporting Bold 14" xfId="659" xr:uid="{00000000-0005-0000-0000-000093020000}"/>
    <cellStyle name="Reporting Normal" xfId="660" xr:uid="{00000000-0005-0000-0000-000094020000}"/>
    <cellStyle name="RevList" xfId="661" xr:uid="{00000000-0005-0000-0000-000095020000}"/>
    <cellStyle name="Sheet Title" xfId="662" xr:uid="{00000000-0005-0000-0000-000096020000}"/>
    <cellStyle name="Sledovan? hypertextov? odkaz" xfId="663" xr:uid="{00000000-0005-0000-0000-000097020000}"/>
    <cellStyle name="Style 1" xfId="664" xr:uid="{00000000-0005-0000-0000-000098020000}"/>
    <cellStyle name="Subtotal" xfId="665" xr:uid="{00000000-0005-0000-0000-000099020000}"/>
    <cellStyle name="TBI" xfId="666" xr:uid="{00000000-0005-0000-0000-00009A020000}"/>
    <cellStyle name="Tickmark" xfId="667" xr:uid="{00000000-0005-0000-0000-00009B020000}"/>
    <cellStyle name="Title 2" xfId="668" xr:uid="{00000000-0005-0000-0000-00009C020000}"/>
    <cellStyle name="Title 3" xfId="669" xr:uid="{00000000-0005-0000-0000-00009D020000}"/>
    <cellStyle name="Total 2" xfId="670" xr:uid="{00000000-0005-0000-0000-00009E020000}"/>
    <cellStyle name="Total 3" xfId="671" xr:uid="{00000000-0005-0000-0000-00009F020000}"/>
    <cellStyle name="Warning Text 2" xfId="672" xr:uid="{00000000-0005-0000-0000-0000A0020000}"/>
    <cellStyle name="Warning Text 3" xfId="673" xr:uid="{00000000-0005-0000-0000-0000A1020000}"/>
    <cellStyle name="Акцент1" xfId="674" xr:uid="{00000000-0005-0000-0000-0000A2020000}"/>
    <cellStyle name="Акцент2" xfId="675" xr:uid="{00000000-0005-0000-0000-0000A3020000}"/>
    <cellStyle name="Акцент3" xfId="676" xr:uid="{00000000-0005-0000-0000-0000A4020000}"/>
    <cellStyle name="Акцент4" xfId="677" xr:uid="{00000000-0005-0000-0000-0000A5020000}"/>
    <cellStyle name="Акцент5" xfId="678" xr:uid="{00000000-0005-0000-0000-0000A6020000}"/>
    <cellStyle name="Акцент6" xfId="679" xr:uid="{00000000-0005-0000-0000-0000A7020000}"/>
    <cellStyle name="Ввод " xfId="680" xr:uid="{00000000-0005-0000-0000-0000A8020000}"/>
    <cellStyle name="Вывод" xfId="681" xr:uid="{00000000-0005-0000-0000-0000A9020000}"/>
    <cellStyle name="Вычисление" xfId="682" xr:uid="{00000000-0005-0000-0000-0000AA020000}"/>
    <cellStyle name="Гиперссылка_5677.7 IAS 29 Fixed assets as at 01 01 01" xfId="683" xr:uid="{00000000-0005-0000-0000-0000AB020000}"/>
    <cellStyle name="Денежный [0]_01.12.2004" xfId="684" xr:uid="{00000000-0005-0000-0000-0000AC020000}"/>
    <cellStyle name="Денежный_01.12.2004" xfId="685" xr:uid="{00000000-0005-0000-0000-0000AD020000}"/>
    <cellStyle name="Заголовок 1" xfId="686" xr:uid="{00000000-0005-0000-0000-0000AE020000}"/>
    <cellStyle name="Заголовок 2" xfId="687" xr:uid="{00000000-0005-0000-0000-0000AF020000}"/>
    <cellStyle name="Заголовок 3" xfId="688" xr:uid="{00000000-0005-0000-0000-0000B0020000}"/>
    <cellStyle name="Заголовок 4" xfId="689" xr:uid="{00000000-0005-0000-0000-0000B1020000}"/>
    <cellStyle name="Звичайний_~0572556" xfId="690" xr:uid="{00000000-0005-0000-0000-0000B2020000}"/>
    <cellStyle name="Итог" xfId="691" xr:uid="{00000000-0005-0000-0000-0000B3020000}"/>
    <cellStyle name="Контрольная ячейка" xfId="692" xr:uid="{00000000-0005-0000-0000-0000B4020000}"/>
    <cellStyle name="Название" xfId="693" xr:uid="{00000000-0005-0000-0000-0000B5020000}"/>
    <cellStyle name="Нейтральный" xfId="694" xr:uid="{00000000-0005-0000-0000-0000B6020000}"/>
    <cellStyle name="Обычный 2" xfId="695" xr:uid="{00000000-0005-0000-0000-0000B7020000}"/>
    <cellStyle name="Обычный_~0034951" xfId="696" xr:uid="{00000000-0005-0000-0000-0000B8020000}"/>
    <cellStyle name="Открывавшаяся гиперссылка_5677.7 IAS 29 Fixed assets as at 01 01 01" xfId="697" xr:uid="{00000000-0005-0000-0000-0000B9020000}"/>
    <cellStyle name="Плохой" xfId="698" xr:uid="{00000000-0005-0000-0000-0000BA020000}"/>
    <cellStyle name="Пояснение" xfId="699" xr:uid="{00000000-0005-0000-0000-0000BB020000}"/>
    <cellStyle name="Примечание" xfId="700" xr:uid="{00000000-0005-0000-0000-0000BC020000}"/>
    <cellStyle name="Связанная ячейка" xfId="701" xr:uid="{00000000-0005-0000-0000-0000BD020000}"/>
    <cellStyle name="Стиль 1" xfId="702" xr:uid="{00000000-0005-0000-0000-0000BE020000}"/>
    <cellStyle name="Текст предупреждения" xfId="703" xr:uid="{00000000-0005-0000-0000-0000BF020000}"/>
    <cellStyle name="Тысячи [0]_dialog1" xfId="704" xr:uid="{00000000-0005-0000-0000-0000C0020000}"/>
    <cellStyle name="Тысячи_dialog1" xfId="705" xr:uid="{00000000-0005-0000-0000-0000C1020000}"/>
    <cellStyle name="Финансовый [0]_01.12.2004" xfId="706" xr:uid="{00000000-0005-0000-0000-0000C2020000}"/>
    <cellStyle name="Финансовый_01.12.2004" xfId="707" xr:uid="{00000000-0005-0000-0000-0000C3020000}"/>
    <cellStyle name="Фінансовий_tabl2005-1 kf" xfId="708" xr:uid="{00000000-0005-0000-0000-0000C4020000}"/>
    <cellStyle name="Хороший" xfId="709" xr:uid="{00000000-0005-0000-0000-0000C5020000}"/>
    <cellStyle name="הדגשה1" xfId="710" xr:uid="{00000000-0005-0000-0000-0000C6020000}"/>
    <cellStyle name="הדגשה2" xfId="711" xr:uid="{00000000-0005-0000-0000-0000C7020000}"/>
    <cellStyle name="הדגשה3" xfId="712" xr:uid="{00000000-0005-0000-0000-0000C8020000}"/>
    <cellStyle name="הדגשה4" xfId="713" xr:uid="{00000000-0005-0000-0000-0000C9020000}"/>
    <cellStyle name="הדגשה5" xfId="714" xr:uid="{00000000-0005-0000-0000-0000CA020000}"/>
    <cellStyle name="הדגשה6" xfId="715" xr:uid="{00000000-0005-0000-0000-0000CB020000}"/>
    <cellStyle name="הערה" xfId="716" xr:uid="{00000000-0005-0000-0000-0000CC020000}"/>
    <cellStyle name="חישוב" xfId="717" xr:uid="{00000000-0005-0000-0000-0000CD020000}"/>
    <cellStyle name="טוב" xfId="718" xr:uid="{00000000-0005-0000-0000-0000CE020000}"/>
    <cellStyle name="טקסט אזהרה" xfId="719" xr:uid="{00000000-0005-0000-0000-0000CF020000}"/>
    <cellStyle name="טקסט הסברי" xfId="720" xr:uid="{00000000-0005-0000-0000-0000D0020000}"/>
    <cellStyle name="כותרת" xfId="721" xr:uid="{00000000-0005-0000-0000-0000D1020000}"/>
    <cellStyle name="כותרת 1" xfId="722" xr:uid="{00000000-0005-0000-0000-0000D2020000}"/>
    <cellStyle name="כותרת 2" xfId="723" xr:uid="{00000000-0005-0000-0000-0000D3020000}"/>
    <cellStyle name="כותרת 3" xfId="724" xr:uid="{00000000-0005-0000-0000-0000D4020000}"/>
    <cellStyle name="כותרת 4" xfId="725" xr:uid="{00000000-0005-0000-0000-0000D5020000}"/>
    <cellStyle name="ניטראלי" xfId="726" xr:uid="{00000000-0005-0000-0000-0000D6020000}"/>
    <cellStyle name="סה&quot;כ" xfId="727" xr:uid="{00000000-0005-0000-0000-0000D7020000}"/>
    <cellStyle name="פלט" xfId="728" xr:uid="{00000000-0005-0000-0000-0000D8020000}"/>
    <cellStyle name="קלט" xfId="729" xr:uid="{00000000-0005-0000-0000-0000D9020000}"/>
    <cellStyle name="רע" xfId="730" xr:uid="{00000000-0005-0000-0000-0000DA020000}"/>
    <cellStyle name="תא מסומן" xfId="731" xr:uid="{00000000-0005-0000-0000-0000DB020000}"/>
    <cellStyle name="תא מקושר" xfId="732" xr:uid="{00000000-0005-0000-0000-0000DC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4.9989318521683403E-2"/>
  </sheetPr>
  <dimension ref="B1:H60"/>
  <sheetViews>
    <sheetView showGridLines="0" tabSelected="1" zoomScale="90" zoomScaleNormal="90" workbookViewId="0">
      <pane ySplit="6" topLeftCell="A7" activePane="bottomLeft" state="frozen"/>
      <selection pane="bottomLeft" activeCell="F11" sqref="F11"/>
    </sheetView>
  </sheetViews>
  <sheetFormatPr defaultColWidth="9.140625" defaultRowHeight="15"/>
  <cols>
    <col min="1" max="1" width="2" style="114" customWidth="1"/>
    <col min="2" max="2" width="11" style="114" customWidth="1"/>
    <col min="3" max="3" width="5.140625" style="114" customWidth="1"/>
    <col min="4" max="4" width="73.7109375" style="114" customWidth="1"/>
    <col min="5" max="5" width="16.140625" style="114" customWidth="1"/>
    <col min="6" max="6" width="20.5703125" style="114" bestFit="1" customWidth="1"/>
    <col min="7" max="7" width="12.5703125" style="114" bestFit="1" customWidth="1"/>
    <col min="8" max="8" width="11.5703125" style="114" bestFit="1" customWidth="1"/>
    <col min="9" max="16384" width="9.140625" style="114"/>
  </cols>
  <sheetData>
    <row r="1" spans="2:8" s="194" customFormat="1">
      <c r="B1" s="194" t="s">
        <v>0</v>
      </c>
      <c r="D1" s="192"/>
      <c r="E1" s="195" t="s">
        <v>1</v>
      </c>
    </row>
    <row r="2" spans="2:8" s="194" customFormat="1">
      <c r="B2" s="212" t="s">
        <v>244</v>
      </c>
      <c r="C2" s="212"/>
      <c r="D2" s="212"/>
      <c r="E2" s="212"/>
    </row>
    <row r="3" spans="2:8">
      <c r="B3" s="115"/>
      <c r="C3" s="115"/>
    </row>
    <row r="4" spans="2:8" ht="18" customHeight="1">
      <c r="B4" s="116"/>
      <c r="C4" s="213" t="s">
        <v>2</v>
      </c>
      <c r="D4" s="214"/>
      <c r="E4" s="214"/>
    </row>
    <row r="5" spans="2:8" ht="15.75" thickBot="1">
      <c r="E5" s="154" t="s">
        <v>3</v>
      </c>
    </row>
    <row r="6" spans="2:8" s="121" customFormat="1" ht="30.75" thickBot="1">
      <c r="B6" s="117" t="s">
        <v>4</v>
      </c>
      <c r="C6" s="118" t="s">
        <v>5</v>
      </c>
      <c r="D6" s="119"/>
      <c r="E6" s="120" t="s">
        <v>6</v>
      </c>
    </row>
    <row r="7" spans="2:8" s="121" customFormat="1" ht="6" customHeight="1">
      <c r="C7" s="122"/>
      <c r="E7" s="123"/>
    </row>
    <row r="8" spans="2:8" s="124" customFormat="1" ht="15.75" thickBot="1">
      <c r="C8" s="215" t="s">
        <v>7</v>
      </c>
      <c r="D8" s="215"/>
      <c r="E8" s="215"/>
    </row>
    <row r="9" spans="2:8" s="129" customFormat="1" ht="15" customHeight="1">
      <c r="B9" s="125" t="s">
        <v>8</v>
      </c>
      <c r="C9" s="126">
        <v>1</v>
      </c>
      <c r="D9" s="127" t="s">
        <v>9</v>
      </c>
      <c r="E9" s="128">
        <v>11987239.77862028</v>
      </c>
      <c r="F9" s="203"/>
      <c r="G9" s="203"/>
      <c r="H9" s="203"/>
    </row>
    <row r="10" spans="2:8" s="129" customFormat="1" ht="15" customHeight="1">
      <c r="B10" s="130" t="s">
        <v>10</v>
      </c>
      <c r="C10" s="131">
        <v>2</v>
      </c>
      <c r="D10" s="132" t="s">
        <v>11</v>
      </c>
      <c r="E10" s="133">
        <v>12097078.21677348</v>
      </c>
      <c r="F10" s="203"/>
      <c r="G10" s="203"/>
      <c r="H10" s="203"/>
    </row>
    <row r="11" spans="2:8" s="129" customFormat="1" ht="15" customHeight="1">
      <c r="B11" s="130" t="s">
        <v>12</v>
      </c>
      <c r="C11" s="131">
        <v>3</v>
      </c>
      <c r="D11" s="132" t="s">
        <v>13</v>
      </c>
      <c r="E11" s="133">
        <v>0</v>
      </c>
      <c r="F11" s="203"/>
      <c r="G11" s="203"/>
      <c r="H11" s="203"/>
    </row>
    <row r="12" spans="2:8" s="129" customFormat="1" ht="15" customHeight="1">
      <c r="B12" s="130" t="s">
        <v>14</v>
      </c>
      <c r="C12" s="131">
        <v>4</v>
      </c>
      <c r="D12" s="134" t="s">
        <v>15</v>
      </c>
      <c r="E12" s="133">
        <v>0</v>
      </c>
      <c r="F12" s="203"/>
      <c r="G12" s="203"/>
      <c r="H12" s="203"/>
    </row>
    <row r="13" spans="2:8" s="129" customFormat="1" ht="30">
      <c r="B13" s="130" t="s">
        <v>16</v>
      </c>
      <c r="C13" s="131">
        <v>5</v>
      </c>
      <c r="D13" s="135" t="s">
        <v>17</v>
      </c>
      <c r="E13" s="133">
        <v>0</v>
      </c>
      <c r="F13" s="203"/>
      <c r="G13" s="203"/>
      <c r="H13" s="203"/>
    </row>
    <row r="14" spans="2:8" s="129" customFormat="1" ht="15" customHeight="1">
      <c r="B14" s="130" t="s">
        <v>18</v>
      </c>
      <c r="C14" s="131">
        <v>6</v>
      </c>
      <c r="D14" s="134" t="s">
        <v>19</v>
      </c>
      <c r="E14" s="133">
        <v>24544461.840624746</v>
      </c>
      <c r="F14" s="203"/>
      <c r="G14" s="203"/>
      <c r="H14" s="203"/>
    </row>
    <row r="15" spans="2:8" s="129" customFormat="1" ht="15" customHeight="1">
      <c r="B15" s="130" t="s">
        <v>20</v>
      </c>
      <c r="C15" s="131">
        <v>7</v>
      </c>
      <c r="D15" s="132" t="s">
        <v>21</v>
      </c>
      <c r="E15" s="133">
        <v>2054796.75854032</v>
      </c>
      <c r="F15" s="203"/>
      <c r="G15" s="203"/>
      <c r="H15" s="203"/>
    </row>
    <row r="16" spans="2:8" s="129" customFormat="1" ht="15" customHeight="1">
      <c r="B16" s="130" t="s">
        <v>22</v>
      </c>
      <c r="C16" s="131">
        <v>8</v>
      </c>
      <c r="D16" s="134" t="s">
        <v>23</v>
      </c>
      <c r="E16" s="133">
        <v>700</v>
      </c>
      <c r="F16" s="203"/>
      <c r="G16" s="203"/>
      <c r="H16" s="203"/>
    </row>
    <row r="17" spans="2:8" s="129" customFormat="1" ht="15" customHeight="1">
      <c r="B17" s="130" t="s">
        <v>24</v>
      </c>
      <c r="C17" s="131">
        <v>9</v>
      </c>
      <c r="D17" s="132" t="s">
        <v>25</v>
      </c>
      <c r="E17" s="133">
        <v>0</v>
      </c>
      <c r="F17" s="203"/>
      <c r="G17" s="203"/>
      <c r="H17" s="203"/>
    </row>
    <row r="18" spans="2:8" s="129" customFormat="1" ht="15" customHeight="1">
      <c r="B18" s="130" t="s">
        <v>26</v>
      </c>
      <c r="C18" s="131">
        <v>10</v>
      </c>
      <c r="D18" s="132" t="s">
        <v>27</v>
      </c>
      <c r="E18" s="133">
        <v>0</v>
      </c>
      <c r="F18" s="203"/>
      <c r="G18" s="203"/>
      <c r="H18" s="203"/>
    </row>
    <row r="19" spans="2:8" s="129" customFormat="1" ht="15" customHeight="1">
      <c r="B19" s="130" t="s">
        <v>28</v>
      </c>
      <c r="C19" s="131">
        <v>11</v>
      </c>
      <c r="D19" s="132" t="s">
        <v>29</v>
      </c>
      <c r="E19" s="133">
        <v>718496.02</v>
      </c>
      <c r="F19" s="203"/>
      <c r="G19" s="203"/>
      <c r="H19" s="203"/>
    </row>
    <row r="20" spans="2:8" s="129" customFormat="1" ht="15" customHeight="1">
      <c r="B20" s="130" t="s">
        <v>30</v>
      </c>
      <c r="C20" s="131">
        <v>12</v>
      </c>
      <c r="D20" s="132" t="s">
        <v>31</v>
      </c>
      <c r="E20" s="133">
        <v>4641263.32782856</v>
      </c>
      <c r="F20" s="203"/>
      <c r="G20" s="203"/>
      <c r="H20" s="203"/>
    </row>
    <row r="21" spans="2:8" s="129" customFormat="1" ht="15" customHeight="1">
      <c r="B21" s="130" t="s">
        <v>32</v>
      </c>
      <c r="C21" s="131">
        <v>13</v>
      </c>
      <c r="D21" s="132" t="s">
        <v>33</v>
      </c>
      <c r="E21" s="133">
        <v>179830.10810000001</v>
      </c>
      <c r="F21" s="203"/>
      <c r="G21" s="203"/>
      <c r="H21" s="203"/>
    </row>
    <row r="22" spans="2:8" s="129" customFormat="1" ht="15" customHeight="1">
      <c r="B22" s="130" t="s">
        <v>34</v>
      </c>
      <c r="C22" s="131">
        <v>14</v>
      </c>
      <c r="D22" s="132" t="s">
        <v>35</v>
      </c>
      <c r="E22" s="133">
        <v>325554.57499999966</v>
      </c>
      <c r="F22" s="203"/>
      <c r="G22" s="203"/>
      <c r="H22" s="203"/>
    </row>
    <row r="23" spans="2:8" s="129" customFormat="1" ht="15" customHeight="1">
      <c r="B23" s="130" t="s">
        <v>36</v>
      </c>
      <c r="C23" s="131">
        <v>15</v>
      </c>
      <c r="D23" s="132" t="s">
        <v>37</v>
      </c>
      <c r="E23" s="133">
        <v>0</v>
      </c>
      <c r="F23" s="203"/>
      <c r="G23" s="203"/>
      <c r="H23" s="203"/>
    </row>
    <row r="24" spans="2:8" s="129" customFormat="1" ht="15" customHeight="1">
      <c r="B24" s="130" t="s">
        <v>38</v>
      </c>
      <c r="C24" s="131">
        <v>16</v>
      </c>
      <c r="D24" s="132" t="s">
        <v>39</v>
      </c>
      <c r="E24" s="133">
        <v>25141.767000000011</v>
      </c>
      <c r="F24" s="203"/>
      <c r="G24" s="203"/>
      <c r="H24" s="203"/>
    </row>
    <row r="25" spans="2:8" s="129" customFormat="1" ht="15" customHeight="1">
      <c r="B25" s="130" t="s">
        <v>40</v>
      </c>
      <c r="C25" s="131">
        <v>17</v>
      </c>
      <c r="D25" s="132" t="s">
        <v>41</v>
      </c>
      <c r="E25" s="133">
        <v>0</v>
      </c>
      <c r="F25" s="203"/>
      <c r="G25" s="203"/>
      <c r="H25" s="203"/>
    </row>
    <row r="26" spans="2:8" s="129" customFormat="1" ht="15" customHeight="1">
      <c r="B26" s="130" t="s">
        <v>42</v>
      </c>
      <c r="C26" s="131">
        <v>18</v>
      </c>
      <c r="D26" s="136" t="s">
        <v>43</v>
      </c>
      <c r="E26" s="133">
        <v>499497.61408026004</v>
      </c>
      <c r="F26" s="203"/>
      <c r="G26" s="203"/>
      <c r="H26" s="203"/>
    </row>
    <row r="27" spans="2:8" s="140" customFormat="1" ht="15" customHeight="1" thickBot="1">
      <c r="B27" s="137" t="s">
        <v>44</v>
      </c>
      <c r="C27" s="138">
        <v>19</v>
      </c>
      <c r="D27" s="139" t="s">
        <v>45</v>
      </c>
      <c r="E27" s="198">
        <f>SUM(E9:E26)</f>
        <v>57074060.006567642</v>
      </c>
      <c r="F27" s="203"/>
      <c r="G27" s="203"/>
      <c r="H27" s="203"/>
    </row>
    <row r="28" spans="2:8" s="124" customFormat="1" ht="6" customHeight="1">
      <c r="B28" s="141"/>
      <c r="C28" s="142"/>
      <c r="D28" s="143"/>
      <c r="E28" s="144"/>
      <c r="F28" s="203"/>
      <c r="G28" s="203"/>
      <c r="H28" s="203"/>
    </row>
    <row r="29" spans="2:8" s="124" customFormat="1" ht="15.75" thickBot="1">
      <c r="B29" s="141"/>
      <c r="C29" s="215" t="s">
        <v>46</v>
      </c>
      <c r="D29" s="215"/>
      <c r="E29" s="215"/>
      <c r="F29" s="203"/>
      <c r="G29" s="203"/>
      <c r="H29" s="203"/>
    </row>
    <row r="30" spans="2:8" s="129" customFormat="1" ht="15" customHeight="1">
      <c r="B30" s="125" t="s">
        <v>47</v>
      </c>
      <c r="C30" s="126">
        <v>20</v>
      </c>
      <c r="D30" s="145" t="s">
        <v>48</v>
      </c>
      <c r="E30" s="202">
        <v>39327952.243770577</v>
      </c>
      <c r="F30" s="203"/>
      <c r="G30" s="203"/>
      <c r="H30" s="203"/>
    </row>
    <row r="31" spans="2:8" s="129" customFormat="1" ht="15" customHeight="1">
      <c r="B31" s="130" t="s">
        <v>49</v>
      </c>
      <c r="C31" s="131">
        <v>21</v>
      </c>
      <c r="D31" s="146" t="s">
        <v>50</v>
      </c>
      <c r="E31" s="200">
        <v>5915892.7925310992</v>
      </c>
      <c r="F31" s="203"/>
      <c r="G31" s="203"/>
      <c r="H31" s="203"/>
    </row>
    <row r="32" spans="2:8" s="129" customFormat="1" ht="15" customHeight="1">
      <c r="B32" s="130" t="s">
        <v>51</v>
      </c>
      <c r="C32" s="131">
        <v>22</v>
      </c>
      <c r="D32" s="134" t="s">
        <v>52</v>
      </c>
      <c r="E32" s="200"/>
      <c r="F32" s="203"/>
      <c r="G32" s="203"/>
      <c r="H32" s="203"/>
    </row>
    <row r="33" spans="2:8" s="129" customFormat="1" ht="15" customHeight="1">
      <c r="B33" s="130" t="s">
        <v>53</v>
      </c>
      <c r="C33" s="131">
        <v>23</v>
      </c>
      <c r="D33" s="146" t="s">
        <v>54</v>
      </c>
      <c r="E33" s="200">
        <v>158241.10999999999</v>
      </c>
      <c r="F33" s="203"/>
      <c r="G33" s="203"/>
      <c r="H33" s="203"/>
    </row>
    <row r="34" spans="2:8" s="129" customFormat="1" ht="15" customHeight="1">
      <c r="B34" s="130" t="s">
        <v>55</v>
      </c>
      <c r="C34" s="131">
        <v>24</v>
      </c>
      <c r="D34" s="146" t="s">
        <v>56</v>
      </c>
      <c r="E34" s="200">
        <v>0</v>
      </c>
      <c r="F34" s="203"/>
      <c r="G34" s="203"/>
      <c r="H34" s="203"/>
    </row>
    <row r="35" spans="2:8" s="129" customFormat="1" ht="15" customHeight="1">
      <c r="B35" s="130" t="s">
        <v>57</v>
      </c>
      <c r="C35" s="131">
        <v>25</v>
      </c>
      <c r="D35" s="146" t="s">
        <v>58</v>
      </c>
      <c r="E35" s="200">
        <v>0</v>
      </c>
      <c r="F35" s="203"/>
      <c r="G35" s="203"/>
      <c r="H35" s="203"/>
    </row>
    <row r="36" spans="2:8" s="129" customFormat="1" ht="15" customHeight="1">
      <c r="B36" s="130" t="s">
        <v>59</v>
      </c>
      <c r="C36" s="131">
        <v>26</v>
      </c>
      <c r="D36" s="146" t="s">
        <v>60</v>
      </c>
      <c r="E36" s="200">
        <v>8583.6</v>
      </c>
      <c r="F36" s="203"/>
      <c r="G36" s="203"/>
      <c r="H36" s="203"/>
    </row>
    <row r="37" spans="2:8" s="129" customFormat="1" ht="15" customHeight="1">
      <c r="B37" s="130" t="s">
        <v>61</v>
      </c>
      <c r="C37" s="131">
        <v>27</v>
      </c>
      <c r="D37" s="146" t="s">
        <v>62</v>
      </c>
      <c r="E37" s="200">
        <v>768101.16</v>
      </c>
      <c r="F37" s="203"/>
      <c r="G37" s="203"/>
      <c r="H37" s="203"/>
    </row>
    <row r="38" spans="2:8" s="129" customFormat="1" ht="15" customHeight="1">
      <c r="B38" s="130" t="s">
        <v>63</v>
      </c>
      <c r="C38" s="131">
        <v>28</v>
      </c>
      <c r="D38" s="146" t="s">
        <v>64</v>
      </c>
      <c r="E38" s="200"/>
      <c r="F38" s="203"/>
      <c r="G38" s="203"/>
      <c r="H38" s="203"/>
    </row>
    <row r="39" spans="2:8" s="129" customFormat="1" ht="15" customHeight="1">
      <c r="B39" s="130" t="s">
        <v>65</v>
      </c>
      <c r="C39" s="131">
        <v>29</v>
      </c>
      <c r="D39" s="146" t="s">
        <v>66</v>
      </c>
      <c r="E39" s="200">
        <v>751909.93018057593</v>
      </c>
      <c r="F39" s="203"/>
      <c r="G39" s="203"/>
      <c r="H39" s="203"/>
    </row>
    <row r="40" spans="2:8" s="140" customFormat="1" ht="15" customHeight="1" thickBot="1">
      <c r="B40" s="137" t="s">
        <v>67</v>
      </c>
      <c r="C40" s="138">
        <v>30</v>
      </c>
      <c r="D40" s="147" t="s">
        <v>68</v>
      </c>
      <c r="E40" s="198">
        <f>SUM(E30:E39)</f>
        <v>46930680.836482249</v>
      </c>
      <c r="F40" s="203"/>
      <c r="G40" s="203"/>
      <c r="H40" s="203"/>
    </row>
    <row r="41" spans="2:8" s="124" customFormat="1" ht="6" customHeight="1">
      <c r="B41" s="148"/>
      <c r="C41" s="149"/>
      <c r="D41" s="143"/>
      <c r="E41" s="144"/>
      <c r="F41" s="203"/>
      <c r="G41" s="203"/>
      <c r="H41" s="203"/>
    </row>
    <row r="42" spans="2:8" s="124" customFormat="1" ht="15.75" thickBot="1">
      <c r="B42" s="148"/>
      <c r="C42" s="215" t="s">
        <v>69</v>
      </c>
      <c r="D42" s="215"/>
      <c r="E42" s="215"/>
      <c r="F42" s="203"/>
      <c r="G42" s="203"/>
      <c r="H42" s="203"/>
    </row>
    <row r="43" spans="2:8" s="129" customFormat="1" ht="15" customHeight="1">
      <c r="B43" s="125" t="s">
        <v>70</v>
      </c>
      <c r="C43" s="126">
        <v>31</v>
      </c>
      <c r="D43" s="145" t="s">
        <v>71</v>
      </c>
      <c r="E43" s="128">
        <v>24950000</v>
      </c>
      <c r="F43" s="203"/>
      <c r="G43" s="203"/>
      <c r="H43" s="203"/>
    </row>
    <row r="44" spans="2:8" s="129" customFormat="1" ht="15" customHeight="1">
      <c r="B44" s="130" t="s">
        <v>72</v>
      </c>
      <c r="C44" s="131">
        <v>32</v>
      </c>
      <c r="D44" s="146" t="s">
        <v>73</v>
      </c>
      <c r="E44" s="133"/>
      <c r="F44" s="203"/>
      <c r="G44" s="203"/>
      <c r="H44" s="203"/>
    </row>
    <row r="45" spans="2:8" s="129" customFormat="1" ht="15" customHeight="1">
      <c r="B45" s="130" t="s">
        <v>74</v>
      </c>
      <c r="C45" s="131">
        <v>33</v>
      </c>
      <c r="D45" s="146" t="s">
        <v>75</v>
      </c>
      <c r="E45" s="133"/>
      <c r="F45" s="203"/>
      <c r="G45" s="203"/>
      <c r="H45" s="203"/>
    </row>
    <row r="46" spans="2:8" s="129" customFormat="1" ht="15" customHeight="1">
      <c r="B46" s="130" t="s">
        <v>76</v>
      </c>
      <c r="C46" s="131">
        <v>34</v>
      </c>
      <c r="D46" s="146" t="s">
        <v>77</v>
      </c>
      <c r="E46" s="133">
        <v>-14154961.812804941</v>
      </c>
      <c r="F46" s="203"/>
      <c r="G46" s="203"/>
      <c r="H46" s="203"/>
    </row>
    <row r="47" spans="2:8" s="129" customFormat="1" ht="15" customHeight="1">
      <c r="B47" s="130" t="s">
        <v>78</v>
      </c>
      <c r="C47" s="131">
        <v>35</v>
      </c>
      <c r="D47" s="146" t="s">
        <v>79</v>
      </c>
      <c r="E47" s="133">
        <v>-651659.01710966195</v>
      </c>
      <c r="F47" s="203"/>
      <c r="G47" s="203"/>
      <c r="H47" s="203"/>
    </row>
    <row r="48" spans="2:8" s="129" customFormat="1" ht="15" customHeight="1">
      <c r="B48" s="130" t="s">
        <v>80</v>
      </c>
      <c r="C48" s="131">
        <v>36</v>
      </c>
      <c r="D48" s="146" t="s">
        <v>81</v>
      </c>
      <c r="E48" s="133"/>
      <c r="F48" s="203"/>
      <c r="G48" s="203"/>
      <c r="H48" s="203"/>
    </row>
    <row r="49" spans="2:8" s="140" customFormat="1" ht="15" customHeight="1">
      <c r="B49" s="130" t="s">
        <v>82</v>
      </c>
      <c r="C49" s="150">
        <v>37</v>
      </c>
      <c r="D49" s="151" t="s">
        <v>83</v>
      </c>
      <c r="E49" s="206">
        <f>SUM(E43+E44-E45+E46+E47+E48)</f>
        <v>10143379.170085397</v>
      </c>
      <c r="F49" s="203"/>
      <c r="G49" s="203"/>
      <c r="H49" s="203"/>
    </row>
    <row r="50" spans="2:8" s="140" customFormat="1" ht="15" customHeight="1" thickBot="1">
      <c r="B50" s="137" t="s">
        <v>84</v>
      </c>
      <c r="C50" s="152">
        <v>38</v>
      </c>
      <c r="D50" s="153" t="s">
        <v>85</v>
      </c>
      <c r="E50" s="199">
        <f>E40+E49</f>
        <v>57074060.006567642</v>
      </c>
      <c r="F50" s="203"/>
      <c r="G50" s="203"/>
      <c r="H50" s="203"/>
    </row>
    <row r="51" spans="2:8">
      <c r="E51" s="205"/>
      <c r="F51" s="203"/>
      <c r="G51" s="203"/>
    </row>
    <row r="52" spans="2:8">
      <c r="F52" s="203"/>
      <c r="G52" s="203"/>
    </row>
    <row r="53" spans="2:8">
      <c r="C53" s="216"/>
      <c r="D53" s="216"/>
      <c r="E53" s="216"/>
      <c r="F53" s="203"/>
      <c r="G53" s="203"/>
    </row>
    <row r="54" spans="2:8">
      <c r="C54" s="217"/>
      <c r="D54" s="217"/>
      <c r="E54" s="217"/>
      <c r="F54" s="203"/>
      <c r="G54" s="203"/>
    </row>
    <row r="55" spans="2:8">
      <c r="C55" s="216"/>
      <c r="D55" s="216"/>
      <c r="E55" s="216"/>
      <c r="F55" s="203"/>
      <c r="G55" s="203"/>
    </row>
    <row r="56" spans="2:8">
      <c r="C56" s="217"/>
      <c r="D56" s="217"/>
      <c r="E56" s="217"/>
      <c r="F56" s="203"/>
      <c r="G56" s="203"/>
    </row>
    <row r="57" spans="2:8" ht="15" customHeight="1">
      <c r="C57" s="216"/>
      <c r="D57" s="216"/>
      <c r="E57" s="216"/>
      <c r="G57" s="203"/>
    </row>
    <row r="58" spans="2:8">
      <c r="C58" s="217"/>
      <c r="D58" s="217"/>
      <c r="E58" s="217"/>
      <c r="G58" s="203"/>
    </row>
    <row r="59" spans="2:8">
      <c r="G59" s="203"/>
    </row>
    <row r="60" spans="2:8">
      <c r="G60" s="203"/>
    </row>
  </sheetData>
  <mergeCells count="11">
    <mergeCell ref="B2:E2"/>
    <mergeCell ref="C4:E4"/>
    <mergeCell ref="C8:E8"/>
    <mergeCell ref="C57:E57"/>
    <mergeCell ref="C58:E58"/>
    <mergeCell ref="C29:E29"/>
    <mergeCell ref="C42:E42"/>
    <mergeCell ref="C53:E53"/>
    <mergeCell ref="C54:E54"/>
    <mergeCell ref="C55:E55"/>
    <mergeCell ref="C56:E56"/>
  </mergeCells>
  <printOptions horizontalCentered="1"/>
  <pageMargins left="0.2" right="0.2" top="0.26" bottom="0.2" header="0.17" footer="0.16"/>
  <pageSetup scale="80" fitToWidth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B1:J81"/>
  <sheetViews>
    <sheetView showGridLines="0" topLeftCell="B1" zoomScale="90" zoomScaleNormal="90" workbookViewId="0">
      <pane ySplit="6" topLeftCell="A7" activePane="bottomLeft" state="frozen"/>
      <selection activeCell="C120" sqref="C120"/>
      <selection pane="bottomLeft" activeCell="G1" sqref="G1:J1048576"/>
    </sheetView>
  </sheetViews>
  <sheetFormatPr defaultColWidth="9.140625" defaultRowHeight="15"/>
  <cols>
    <col min="1" max="1" width="2" style="124" customWidth="1"/>
    <col min="2" max="2" width="11" style="124" customWidth="1"/>
    <col min="3" max="3" width="5.85546875" style="124" customWidth="1"/>
    <col min="4" max="4" width="81.7109375" style="124" customWidth="1"/>
    <col min="5" max="5" width="15.7109375" style="124" customWidth="1"/>
    <col min="6" max="16384" width="9.140625" style="124"/>
  </cols>
  <sheetData>
    <row r="1" spans="2:10" ht="15" customHeight="1">
      <c r="B1" s="129" t="str">
        <f>BS!B1</f>
        <v>მზღვეველი: სს "პსპ დაზღვევა"</v>
      </c>
      <c r="C1" s="129"/>
      <c r="D1" s="155"/>
      <c r="E1" s="193" t="s">
        <v>86</v>
      </c>
    </row>
    <row r="2" spans="2:10" ht="15" customHeight="1">
      <c r="B2" s="218" t="s">
        <v>245</v>
      </c>
      <c r="C2" s="218"/>
      <c r="D2" s="218"/>
      <c r="E2" s="218"/>
    </row>
    <row r="3" spans="2:10" ht="15" customHeight="1"/>
    <row r="4" spans="2:10" s="156" customFormat="1" ht="15" customHeight="1">
      <c r="D4" s="219" t="s">
        <v>87</v>
      </c>
      <c r="E4" s="219"/>
    </row>
    <row r="5" spans="2:10" ht="15" customHeight="1" thickBot="1">
      <c r="E5" s="191" t="s">
        <v>3</v>
      </c>
    </row>
    <row r="6" spans="2:10" s="159" customFormat="1" ht="45" customHeight="1" thickBot="1">
      <c r="B6" s="117" t="s">
        <v>4</v>
      </c>
      <c r="C6" s="157" t="s">
        <v>5</v>
      </c>
      <c r="D6" s="158"/>
      <c r="E6" s="120" t="s">
        <v>6</v>
      </c>
    </row>
    <row r="7" spans="2:10" ht="9" customHeight="1">
      <c r="C7" s="129"/>
      <c r="D7" s="129"/>
      <c r="E7" s="160"/>
    </row>
    <row r="8" spans="2:10" ht="15" customHeight="1" thickBot="1">
      <c r="C8" s="220" t="s">
        <v>88</v>
      </c>
      <c r="D8" s="220"/>
      <c r="E8" s="220"/>
    </row>
    <row r="9" spans="2:10" ht="15" customHeight="1">
      <c r="B9" s="161" t="s">
        <v>8</v>
      </c>
      <c r="C9" s="162">
        <v>1</v>
      </c>
      <c r="D9" s="163" t="s">
        <v>89</v>
      </c>
      <c r="E9" s="164">
        <v>13968619.554881347</v>
      </c>
      <c r="G9" s="210"/>
      <c r="J9" s="210"/>
    </row>
    <row r="10" spans="2:10" ht="15" customHeight="1">
      <c r="B10" s="165" t="s">
        <v>10</v>
      </c>
      <c r="C10" s="166">
        <v>2</v>
      </c>
      <c r="D10" s="167" t="s">
        <v>90</v>
      </c>
      <c r="E10" s="168">
        <v>1638957.4556443254</v>
      </c>
      <c r="G10" s="210"/>
      <c r="J10" s="210"/>
    </row>
    <row r="11" spans="2:10" ht="15" customHeight="1">
      <c r="B11" s="165" t="s">
        <v>12</v>
      </c>
      <c r="C11" s="166">
        <v>3</v>
      </c>
      <c r="D11" s="169" t="s">
        <v>91</v>
      </c>
      <c r="E11" s="168">
        <v>3051873.7485008575</v>
      </c>
      <c r="G11" s="210"/>
      <c r="J11" s="210"/>
    </row>
    <row r="12" spans="2:10" ht="15" customHeight="1">
      <c r="B12" s="165" t="s">
        <v>14</v>
      </c>
      <c r="C12" s="166">
        <v>4</v>
      </c>
      <c r="D12" s="170" t="s">
        <v>92</v>
      </c>
      <c r="E12" s="168">
        <v>-125295.54959088936</v>
      </c>
      <c r="G12" s="210"/>
      <c r="J12" s="210"/>
    </row>
    <row r="13" spans="2:10" s="129" customFormat="1" ht="15" customHeight="1">
      <c r="B13" s="165" t="s">
        <v>16</v>
      </c>
      <c r="C13" s="131">
        <v>5</v>
      </c>
      <c r="D13" s="132" t="s">
        <v>93</v>
      </c>
      <c r="E13" s="200">
        <f>E9-E10-E11+E12</f>
        <v>9152492.8011452742</v>
      </c>
      <c r="G13" s="210"/>
      <c r="I13" s="124"/>
      <c r="J13" s="210"/>
    </row>
    <row r="14" spans="2:10" ht="15" customHeight="1">
      <c r="B14" s="165" t="s">
        <v>18</v>
      </c>
      <c r="C14" s="166">
        <v>6</v>
      </c>
      <c r="D14" s="167" t="s">
        <v>94</v>
      </c>
      <c r="E14" s="168">
        <v>8526697.252543848</v>
      </c>
      <c r="G14" s="210"/>
      <c r="J14" s="210"/>
    </row>
    <row r="15" spans="2:10" ht="15" customHeight="1">
      <c r="B15" s="165" t="s">
        <v>20</v>
      </c>
      <c r="C15" s="166">
        <v>7</v>
      </c>
      <c r="D15" s="167" t="s">
        <v>95</v>
      </c>
      <c r="E15" s="168">
        <v>1683013.1690000002</v>
      </c>
      <c r="G15" s="210"/>
      <c r="J15" s="210"/>
    </row>
    <row r="16" spans="2:10" ht="15" customHeight="1">
      <c r="B16" s="165" t="s">
        <v>22</v>
      </c>
      <c r="C16" s="166">
        <v>8</v>
      </c>
      <c r="D16" s="169" t="s">
        <v>96</v>
      </c>
      <c r="E16" s="168">
        <v>528135.33026198717</v>
      </c>
      <c r="G16" s="210"/>
      <c r="J16" s="210"/>
    </row>
    <row r="17" spans="2:10" ht="15" customHeight="1">
      <c r="B17" s="165" t="s">
        <v>24</v>
      </c>
      <c r="C17" s="166">
        <v>9</v>
      </c>
      <c r="D17" s="169" t="s">
        <v>97</v>
      </c>
      <c r="E17" s="168">
        <v>-248991.64645969123</v>
      </c>
      <c r="G17" s="210"/>
      <c r="J17" s="210"/>
    </row>
    <row r="18" spans="2:10" ht="15" customHeight="1">
      <c r="B18" s="165" t="s">
        <v>26</v>
      </c>
      <c r="C18" s="166">
        <v>10</v>
      </c>
      <c r="D18" s="169" t="s">
        <v>98</v>
      </c>
      <c r="E18" s="168">
        <v>168931.21000000002</v>
      </c>
      <c r="G18" s="210"/>
      <c r="J18" s="210"/>
    </row>
    <row r="19" spans="2:10" s="129" customFormat="1" ht="15" customHeight="1">
      <c r="B19" s="165" t="s">
        <v>28</v>
      </c>
      <c r="C19" s="131">
        <v>11</v>
      </c>
      <c r="D19" s="132" t="s">
        <v>99</v>
      </c>
      <c r="E19" s="200">
        <f>E14-E15+E16-E17-E18</f>
        <v>7451879.8502655262</v>
      </c>
      <c r="G19" s="210"/>
      <c r="I19" s="124"/>
      <c r="J19" s="210"/>
    </row>
    <row r="20" spans="2:10" s="129" customFormat="1" ht="15" customHeight="1">
      <c r="B20" s="165" t="s">
        <v>30</v>
      </c>
      <c r="C20" s="131">
        <v>12</v>
      </c>
      <c r="D20" s="132" t="s">
        <v>100</v>
      </c>
      <c r="E20" s="133"/>
      <c r="G20" s="210"/>
      <c r="I20" s="124"/>
      <c r="J20" s="210"/>
    </row>
    <row r="21" spans="2:10" s="129" customFormat="1" ht="15" customHeight="1">
      <c r="B21" s="165" t="s">
        <v>32</v>
      </c>
      <c r="C21" s="131">
        <v>13</v>
      </c>
      <c r="D21" s="132" t="s">
        <v>101</v>
      </c>
      <c r="E21" s="200">
        <v>393675.09939999989</v>
      </c>
      <c r="G21" s="210"/>
      <c r="I21" s="124"/>
      <c r="J21" s="210"/>
    </row>
    <row r="22" spans="2:10" s="129" customFormat="1" ht="15" customHeight="1" thickBot="1">
      <c r="B22" s="171" t="s">
        <v>34</v>
      </c>
      <c r="C22" s="172">
        <v>14</v>
      </c>
      <c r="D22" s="173" t="s">
        <v>102</v>
      </c>
      <c r="E22" s="174">
        <f>E13-E19-E20+E21</f>
        <v>2094288.0502797479</v>
      </c>
      <c r="G22" s="210"/>
      <c r="I22" s="124"/>
      <c r="J22" s="210"/>
    </row>
    <row r="23" spans="2:10" ht="9" customHeight="1">
      <c r="C23" s="142"/>
      <c r="D23" s="175"/>
      <c r="E23" s="144"/>
      <c r="G23" s="210"/>
      <c r="J23" s="210"/>
    </row>
    <row r="24" spans="2:10" ht="15" customHeight="1" thickBot="1">
      <c r="C24" s="220" t="s">
        <v>103</v>
      </c>
      <c r="D24" s="220"/>
      <c r="E24" s="220"/>
      <c r="G24" s="210"/>
      <c r="J24" s="210"/>
    </row>
    <row r="25" spans="2:10" ht="15" customHeight="1">
      <c r="B25" s="161" t="s">
        <v>36</v>
      </c>
      <c r="C25" s="162">
        <v>15</v>
      </c>
      <c r="D25" s="163" t="s">
        <v>89</v>
      </c>
      <c r="E25" s="164">
        <v>39653.403299999438</v>
      </c>
      <c r="G25" s="210"/>
      <c r="J25" s="210"/>
    </row>
    <row r="26" spans="2:10" ht="15" customHeight="1">
      <c r="B26" s="165" t="s">
        <v>38</v>
      </c>
      <c r="C26" s="166">
        <v>16</v>
      </c>
      <c r="D26" s="167" t="s">
        <v>90</v>
      </c>
      <c r="E26" s="168">
        <v>0</v>
      </c>
      <c r="G26" s="210"/>
      <c r="J26" s="210"/>
    </row>
    <row r="27" spans="2:10" ht="15" customHeight="1">
      <c r="B27" s="165" t="s">
        <v>40</v>
      </c>
      <c r="C27" s="166">
        <v>17</v>
      </c>
      <c r="D27" s="169" t="s">
        <v>91</v>
      </c>
      <c r="E27" s="168">
        <v>7251.1041000593395</v>
      </c>
      <c r="G27" s="210"/>
      <c r="J27" s="210"/>
    </row>
    <row r="28" spans="2:10" ht="15" customHeight="1">
      <c r="B28" s="165" t="s">
        <v>42</v>
      </c>
      <c r="C28" s="166">
        <v>18</v>
      </c>
      <c r="D28" s="169" t="s">
        <v>92</v>
      </c>
      <c r="E28" s="168"/>
      <c r="G28" s="210"/>
      <c r="J28" s="210"/>
    </row>
    <row r="29" spans="2:10" s="129" customFormat="1" ht="15" customHeight="1">
      <c r="B29" s="165" t="s">
        <v>44</v>
      </c>
      <c r="C29" s="131">
        <v>19</v>
      </c>
      <c r="D29" s="132" t="s">
        <v>104</v>
      </c>
      <c r="E29" s="200">
        <f>E25-E26-E27+E28</f>
        <v>32402.299199940098</v>
      </c>
      <c r="G29" s="210"/>
      <c r="I29" s="124"/>
      <c r="J29" s="210"/>
    </row>
    <row r="30" spans="2:10" ht="15" customHeight="1">
      <c r="B30" s="165" t="s">
        <v>47</v>
      </c>
      <c r="C30" s="166">
        <v>20</v>
      </c>
      <c r="D30" s="167" t="s">
        <v>94</v>
      </c>
      <c r="E30" s="168">
        <v>3000</v>
      </c>
      <c r="G30" s="210"/>
      <c r="J30" s="210"/>
    </row>
    <row r="31" spans="2:10" ht="15" customHeight="1">
      <c r="B31" s="165" t="s">
        <v>49</v>
      </c>
      <c r="C31" s="166">
        <v>21</v>
      </c>
      <c r="D31" s="167" t="s">
        <v>105</v>
      </c>
      <c r="E31" s="168">
        <v>0</v>
      </c>
      <c r="G31" s="210"/>
      <c r="J31" s="210"/>
    </row>
    <row r="32" spans="2:10" ht="15" customHeight="1">
      <c r="B32" s="165" t="s">
        <v>51</v>
      </c>
      <c r="C32" s="166">
        <v>22</v>
      </c>
      <c r="D32" s="169" t="s">
        <v>96</v>
      </c>
      <c r="E32" s="168">
        <v>5500</v>
      </c>
      <c r="G32" s="210"/>
      <c r="J32" s="210"/>
    </row>
    <row r="33" spans="2:10" ht="15" customHeight="1">
      <c r="B33" s="165" t="s">
        <v>53</v>
      </c>
      <c r="C33" s="166">
        <v>23</v>
      </c>
      <c r="D33" s="169" t="s">
        <v>97</v>
      </c>
      <c r="E33" s="168"/>
      <c r="G33" s="210"/>
      <c r="J33" s="210"/>
    </row>
    <row r="34" spans="2:10" ht="15" customHeight="1">
      <c r="B34" s="165" t="s">
        <v>55</v>
      </c>
      <c r="C34" s="166">
        <v>24</v>
      </c>
      <c r="D34" s="169" t="s">
        <v>106</v>
      </c>
      <c r="E34" s="168"/>
      <c r="G34" s="210"/>
      <c r="J34" s="210"/>
    </row>
    <row r="35" spans="2:10" s="129" customFormat="1" ht="15" customHeight="1">
      <c r="B35" s="165" t="s">
        <v>57</v>
      </c>
      <c r="C35" s="131">
        <v>25</v>
      </c>
      <c r="D35" s="132" t="s">
        <v>107</v>
      </c>
      <c r="E35" s="200">
        <f>E30-E31+E32-E33-E34</f>
        <v>8500</v>
      </c>
      <c r="G35" s="210"/>
      <c r="I35" s="124"/>
      <c r="J35" s="210"/>
    </row>
    <row r="36" spans="2:10" ht="15" customHeight="1">
      <c r="B36" s="165" t="s">
        <v>59</v>
      </c>
      <c r="C36" s="166">
        <v>26</v>
      </c>
      <c r="D36" s="167" t="s">
        <v>108</v>
      </c>
      <c r="E36" s="168"/>
      <c r="G36" s="210"/>
      <c r="J36" s="210"/>
    </row>
    <row r="37" spans="2:10" ht="15" customHeight="1">
      <c r="B37" s="165" t="s">
        <v>61</v>
      </c>
      <c r="C37" s="166">
        <v>27</v>
      </c>
      <c r="D37" s="169" t="s">
        <v>109</v>
      </c>
      <c r="E37" s="168"/>
      <c r="G37" s="210"/>
      <c r="J37" s="210"/>
    </row>
    <row r="38" spans="2:10" s="129" customFormat="1" ht="15" customHeight="1">
      <c r="B38" s="165" t="s">
        <v>63</v>
      </c>
      <c r="C38" s="131">
        <v>28</v>
      </c>
      <c r="D38" s="132" t="s">
        <v>110</v>
      </c>
      <c r="E38" s="133"/>
      <c r="G38" s="210"/>
      <c r="I38" s="124"/>
      <c r="J38" s="210"/>
    </row>
    <row r="39" spans="2:10" s="129" customFormat="1" ht="15" customHeight="1">
      <c r="B39" s="165" t="s">
        <v>65</v>
      </c>
      <c r="C39" s="131">
        <v>29</v>
      </c>
      <c r="D39" s="132" t="s">
        <v>111</v>
      </c>
      <c r="E39" s="133"/>
      <c r="G39" s="210"/>
      <c r="I39" s="124"/>
      <c r="J39" s="210"/>
    </row>
    <row r="40" spans="2:10" s="129" customFormat="1" ht="15" customHeight="1">
      <c r="B40" s="165" t="s">
        <v>67</v>
      </c>
      <c r="C40" s="131">
        <v>30</v>
      </c>
      <c r="D40" s="132" t="s">
        <v>101</v>
      </c>
      <c r="E40" s="133"/>
      <c r="G40" s="210"/>
      <c r="I40" s="124"/>
      <c r="J40" s="210"/>
    </row>
    <row r="41" spans="2:10" s="129" customFormat="1" ht="15" customHeight="1" thickBot="1">
      <c r="B41" s="171" t="s">
        <v>70</v>
      </c>
      <c r="C41" s="172">
        <v>31</v>
      </c>
      <c r="D41" s="173" t="s">
        <v>112</v>
      </c>
      <c r="E41" s="174">
        <f>E29-E35+E38-E39+E40</f>
        <v>23902.299199940098</v>
      </c>
      <c r="G41" s="210"/>
      <c r="I41" s="124"/>
      <c r="J41" s="210"/>
    </row>
    <row r="42" spans="2:10" s="129" customFormat="1" ht="9" customHeight="1" thickBot="1">
      <c r="C42" s="142"/>
      <c r="D42" s="176"/>
      <c r="E42" s="177"/>
      <c r="G42" s="210"/>
      <c r="I42" s="124"/>
      <c r="J42" s="210"/>
    </row>
    <row r="43" spans="2:10" s="129" customFormat="1" ht="15" customHeight="1" thickBot="1">
      <c r="B43" s="178" t="s">
        <v>72</v>
      </c>
      <c r="C43" s="179">
        <v>32</v>
      </c>
      <c r="D43" s="180" t="s">
        <v>113</v>
      </c>
      <c r="E43" s="181">
        <f>E22+E41</f>
        <v>2118190.3494796879</v>
      </c>
      <c r="G43" s="210"/>
      <c r="I43" s="124"/>
      <c r="J43" s="210"/>
    </row>
    <row r="44" spans="2:10" ht="9" customHeight="1">
      <c r="C44" s="142"/>
      <c r="D44" s="176"/>
      <c r="E44" s="144"/>
      <c r="G44" s="210"/>
      <c r="J44" s="210"/>
    </row>
    <row r="45" spans="2:10" ht="15" customHeight="1" thickBot="1">
      <c r="C45" s="142"/>
      <c r="D45" s="220" t="s">
        <v>114</v>
      </c>
      <c r="E45" s="220"/>
      <c r="G45" s="210"/>
      <c r="J45" s="210"/>
    </row>
    <row r="46" spans="2:10" ht="15" customHeight="1">
      <c r="B46" s="161" t="s">
        <v>74</v>
      </c>
      <c r="C46" s="162">
        <v>33</v>
      </c>
      <c r="D46" s="182" t="s">
        <v>115</v>
      </c>
      <c r="E46" s="164"/>
      <c r="G46" s="210"/>
      <c r="J46" s="210"/>
    </row>
    <row r="47" spans="2:10" ht="15" customHeight="1">
      <c r="B47" s="165" t="s">
        <v>76</v>
      </c>
      <c r="C47" s="166">
        <v>34</v>
      </c>
      <c r="D47" s="167" t="s">
        <v>116</v>
      </c>
      <c r="E47" s="168"/>
      <c r="G47" s="210"/>
      <c r="J47" s="210"/>
    </row>
    <row r="48" spans="2:10" ht="15" customHeight="1">
      <c r="B48" s="165" t="s">
        <v>78</v>
      </c>
      <c r="C48" s="166">
        <v>35</v>
      </c>
      <c r="D48" s="167" t="s">
        <v>117</v>
      </c>
      <c r="E48" s="168"/>
      <c r="G48" s="210"/>
      <c r="J48" s="210"/>
    </row>
    <row r="49" spans="2:10" s="129" customFormat="1" ht="15" customHeight="1" thickBot="1">
      <c r="B49" s="171" t="s">
        <v>80</v>
      </c>
      <c r="C49" s="172">
        <v>36</v>
      </c>
      <c r="D49" s="173" t="s">
        <v>118</v>
      </c>
      <c r="E49" s="174">
        <f>E46-E47-E48</f>
        <v>0</v>
      </c>
      <c r="G49" s="210"/>
      <c r="I49" s="124"/>
      <c r="J49" s="210"/>
    </row>
    <row r="50" spans="2:10" ht="8.25" customHeight="1">
      <c r="C50" s="142"/>
      <c r="D50" s="175"/>
      <c r="E50" s="144"/>
      <c r="G50" s="210"/>
      <c r="J50" s="210"/>
    </row>
    <row r="51" spans="2:10" ht="15" customHeight="1" thickBot="1">
      <c r="C51" s="220" t="s">
        <v>119</v>
      </c>
      <c r="D51" s="220"/>
      <c r="E51" s="220"/>
      <c r="G51" s="210"/>
      <c r="J51" s="210"/>
    </row>
    <row r="52" spans="2:10" ht="15" customHeight="1">
      <c r="B52" s="161" t="s">
        <v>82</v>
      </c>
      <c r="C52" s="162">
        <v>37</v>
      </c>
      <c r="D52" s="163" t="s">
        <v>120</v>
      </c>
      <c r="E52" s="164">
        <v>273693.02612727997</v>
      </c>
      <c r="G52" s="210"/>
      <c r="J52" s="210"/>
    </row>
    <row r="53" spans="2:10" ht="15" customHeight="1">
      <c r="B53" s="165" t="s">
        <v>84</v>
      </c>
      <c r="C53" s="166">
        <v>38</v>
      </c>
      <c r="D53" s="169" t="s">
        <v>121</v>
      </c>
      <c r="E53" s="168">
        <v>0</v>
      </c>
      <c r="G53" s="210"/>
      <c r="J53" s="210"/>
    </row>
    <row r="54" spans="2:10" ht="15" customHeight="1">
      <c r="B54" s="165" t="s">
        <v>122</v>
      </c>
      <c r="C54" s="166">
        <v>39</v>
      </c>
      <c r="D54" s="169" t="s">
        <v>123</v>
      </c>
      <c r="E54" s="168">
        <v>0</v>
      </c>
      <c r="G54" s="210"/>
      <c r="J54" s="210"/>
    </row>
    <row r="55" spans="2:10" ht="15" customHeight="1">
      <c r="B55" s="165" t="s">
        <v>124</v>
      </c>
      <c r="C55" s="166">
        <v>40</v>
      </c>
      <c r="D55" s="169" t="s">
        <v>125</v>
      </c>
      <c r="E55" s="168">
        <v>0</v>
      </c>
      <c r="G55" s="210"/>
      <c r="J55" s="210"/>
    </row>
    <row r="56" spans="2:10" ht="15" customHeight="1">
      <c r="B56" s="165" t="s">
        <v>126</v>
      </c>
      <c r="C56" s="166">
        <v>41</v>
      </c>
      <c r="D56" s="169" t="s">
        <v>27</v>
      </c>
      <c r="E56" s="168">
        <v>0</v>
      </c>
      <c r="G56" s="210"/>
      <c r="J56" s="210"/>
    </row>
    <row r="57" spans="2:10" ht="15" customHeight="1">
      <c r="B57" s="165" t="s">
        <v>127</v>
      </c>
      <c r="C57" s="166">
        <v>42</v>
      </c>
      <c r="D57" s="169" t="s">
        <v>29</v>
      </c>
      <c r="E57" s="168">
        <v>-71644.31</v>
      </c>
      <c r="G57" s="210"/>
      <c r="J57" s="210"/>
    </row>
    <row r="58" spans="2:10" ht="15" customHeight="1">
      <c r="B58" s="165" t="s">
        <v>128</v>
      </c>
      <c r="C58" s="166">
        <v>43</v>
      </c>
      <c r="D58" s="169" t="s">
        <v>37</v>
      </c>
      <c r="E58" s="168">
        <v>0</v>
      </c>
      <c r="G58" s="210"/>
      <c r="J58" s="210"/>
    </row>
    <row r="59" spans="2:10" ht="15" customHeight="1">
      <c r="B59" s="165" t="s">
        <v>129</v>
      </c>
      <c r="C59" s="166">
        <v>44</v>
      </c>
      <c r="D59" s="169" t="s">
        <v>130</v>
      </c>
      <c r="E59" s="168">
        <v>0</v>
      </c>
      <c r="G59" s="210"/>
      <c r="J59" s="210"/>
    </row>
    <row r="60" spans="2:10" ht="15" customHeight="1">
      <c r="B60" s="165" t="s">
        <v>131</v>
      </c>
      <c r="C60" s="166">
        <v>45</v>
      </c>
      <c r="D60" s="169" t="s">
        <v>132</v>
      </c>
      <c r="E60" s="168"/>
      <c r="G60" s="210"/>
      <c r="J60" s="210"/>
    </row>
    <row r="61" spans="2:10" s="175" customFormat="1" ht="15" customHeight="1" thickBot="1">
      <c r="B61" s="171" t="s">
        <v>133</v>
      </c>
      <c r="C61" s="183">
        <v>46</v>
      </c>
      <c r="D61" s="184" t="s">
        <v>134</v>
      </c>
      <c r="E61" s="174">
        <f>SUM(E52:E60)</f>
        <v>202048.71612727997</v>
      </c>
      <c r="G61" s="210"/>
      <c r="I61" s="124"/>
      <c r="J61" s="210"/>
    </row>
    <row r="62" spans="2:10" s="175" customFormat="1" ht="9" customHeight="1">
      <c r="C62" s="142"/>
      <c r="E62" s="177"/>
      <c r="G62" s="210"/>
      <c r="I62" s="124"/>
      <c r="J62" s="210"/>
    </row>
    <row r="63" spans="2:10" s="175" customFormat="1" ht="15" customHeight="1" thickBot="1">
      <c r="C63" s="221" t="s">
        <v>135</v>
      </c>
      <c r="D63" s="221"/>
      <c r="E63" s="221"/>
      <c r="G63" s="210"/>
      <c r="I63" s="124"/>
      <c r="J63" s="210"/>
    </row>
    <row r="64" spans="2:10" ht="15" customHeight="1">
      <c r="B64" s="161" t="s">
        <v>136</v>
      </c>
      <c r="C64" s="162">
        <v>47</v>
      </c>
      <c r="D64" s="163" t="s">
        <v>137</v>
      </c>
      <c r="E64" s="164">
        <v>1713828.7926</v>
      </c>
      <c r="G64" s="210"/>
      <c r="J64" s="210"/>
    </row>
    <row r="65" spans="2:10" ht="15" customHeight="1">
      <c r="B65" s="165" t="s">
        <v>138</v>
      </c>
      <c r="C65" s="166">
        <v>48</v>
      </c>
      <c r="D65" s="169" t="s">
        <v>139</v>
      </c>
      <c r="E65" s="168">
        <v>449471.12026160996</v>
      </c>
      <c r="G65" s="210"/>
      <c r="J65" s="210"/>
    </row>
    <row r="66" spans="2:10" ht="15" customHeight="1">
      <c r="B66" s="165" t="s">
        <v>140</v>
      </c>
      <c r="C66" s="166">
        <v>49</v>
      </c>
      <c r="D66" s="169" t="s">
        <v>141</v>
      </c>
      <c r="E66" s="168">
        <v>829.96</v>
      </c>
      <c r="G66" s="210"/>
      <c r="J66" s="210"/>
    </row>
    <row r="67" spans="2:10" ht="15" customHeight="1">
      <c r="B67" s="165" t="s">
        <v>142</v>
      </c>
      <c r="C67" s="166">
        <v>50</v>
      </c>
      <c r="D67" s="169" t="s">
        <v>143</v>
      </c>
      <c r="E67" s="168">
        <v>41539.65</v>
      </c>
      <c r="G67" s="210"/>
      <c r="J67" s="210"/>
    </row>
    <row r="68" spans="2:10" ht="15" customHeight="1">
      <c r="B68" s="165" t="s">
        <v>144</v>
      </c>
      <c r="C68" s="166">
        <v>51</v>
      </c>
      <c r="D68" s="169" t="s">
        <v>145</v>
      </c>
      <c r="E68" s="168">
        <v>4092</v>
      </c>
      <c r="G68" s="210"/>
      <c r="J68" s="210"/>
    </row>
    <row r="69" spans="2:10" ht="15" customHeight="1">
      <c r="B69" s="165" t="s">
        <v>146</v>
      </c>
      <c r="C69" s="166">
        <v>52</v>
      </c>
      <c r="D69" s="169" t="s">
        <v>147</v>
      </c>
      <c r="E69" s="168"/>
      <c r="G69" s="210"/>
      <c r="J69" s="210"/>
    </row>
    <row r="70" spans="2:10" ht="15" customHeight="1" thickBot="1">
      <c r="B70" s="185" t="s">
        <v>148</v>
      </c>
      <c r="C70" s="186">
        <v>53</v>
      </c>
      <c r="D70" s="187" t="s">
        <v>149</v>
      </c>
      <c r="E70" s="188">
        <v>-756842.96985502006</v>
      </c>
      <c r="G70" s="210"/>
      <c r="J70" s="210"/>
    </row>
    <row r="71" spans="2:10" ht="9" customHeight="1" thickBot="1">
      <c r="C71" s="149"/>
      <c r="D71" s="189"/>
      <c r="E71" s="190"/>
      <c r="G71" s="210"/>
      <c r="J71" s="210"/>
    </row>
    <row r="72" spans="2:10" s="129" customFormat="1" ht="15" customHeight="1">
      <c r="B72" s="161" t="s">
        <v>150</v>
      </c>
      <c r="C72" s="126">
        <v>54</v>
      </c>
      <c r="D72" s="127" t="s">
        <v>151</v>
      </c>
      <c r="E72" s="128">
        <f>E43+E49+E61-E64-E65-E66-E67-E68-E69+E70</f>
        <v>-646365.42710966198</v>
      </c>
      <c r="G72" s="210"/>
      <c r="I72" s="124"/>
      <c r="J72" s="210"/>
    </row>
    <row r="73" spans="2:10" s="129" customFormat="1" ht="15" customHeight="1">
      <c r="B73" s="165" t="s">
        <v>152</v>
      </c>
      <c r="C73" s="131">
        <v>55</v>
      </c>
      <c r="D73" s="132" t="s">
        <v>153</v>
      </c>
      <c r="E73" s="133">
        <v>5293.59</v>
      </c>
      <c r="G73" s="210"/>
      <c r="I73" s="124"/>
      <c r="J73" s="210"/>
    </row>
    <row r="74" spans="2:10" s="129" customFormat="1" ht="15" customHeight="1" thickBot="1">
      <c r="B74" s="171" t="s">
        <v>154</v>
      </c>
      <c r="C74" s="172">
        <v>56</v>
      </c>
      <c r="D74" s="173" t="s">
        <v>155</v>
      </c>
      <c r="E74" s="174">
        <f>E72-E73</f>
        <v>-651659.01710966195</v>
      </c>
      <c r="G74" s="210"/>
      <c r="I74" s="124"/>
      <c r="J74" s="210"/>
    </row>
    <row r="75" spans="2:10">
      <c r="D75" s="175"/>
    </row>
    <row r="76" spans="2:10">
      <c r="C76" s="216"/>
      <c r="D76" s="216"/>
      <c r="E76" s="216"/>
    </row>
    <row r="77" spans="2:10">
      <c r="C77" s="217"/>
      <c r="D77" s="217"/>
      <c r="E77" s="217"/>
    </row>
    <row r="78" spans="2:10">
      <c r="C78" s="216"/>
      <c r="D78" s="216"/>
      <c r="E78" s="216"/>
    </row>
    <row r="79" spans="2:10">
      <c r="C79" s="217"/>
      <c r="D79" s="217"/>
      <c r="E79" s="217"/>
    </row>
    <row r="80" spans="2:10">
      <c r="C80" s="216"/>
      <c r="D80" s="216"/>
      <c r="E80" s="216"/>
    </row>
    <row r="81" spans="3:5">
      <c r="C81" s="217"/>
      <c r="D81" s="217"/>
      <c r="E81" s="217"/>
    </row>
  </sheetData>
  <mergeCells count="13">
    <mergeCell ref="C80:E80"/>
    <mergeCell ref="C81:E81"/>
    <mergeCell ref="C24:E24"/>
    <mergeCell ref="D45:E45"/>
    <mergeCell ref="C51:E51"/>
    <mergeCell ref="C63:E63"/>
    <mergeCell ref="C76:E76"/>
    <mergeCell ref="C77:E77"/>
    <mergeCell ref="B2:E2"/>
    <mergeCell ref="D4:E4"/>
    <mergeCell ref="C8:E8"/>
    <mergeCell ref="C78:E78"/>
    <mergeCell ref="C79:E79"/>
  </mergeCells>
  <printOptions horizontalCentered="1"/>
  <pageMargins left="0.2" right="0.2" top="0.26" bottom="0.2" header="0.17" footer="0.17"/>
  <pageSetup scale="6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34998626667073579"/>
  </sheetPr>
  <dimension ref="A1:BK56"/>
  <sheetViews>
    <sheetView zoomScale="85" zoomScaleNormal="85" zoomScaleSheetLayoutView="5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O5" sqref="O5"/>
    </sheetView>
  </sheetViews>
  <sheetFormatPr defaultColWidth="8.85546875" defaultRowHeight="15"/>
  <cols>
    <col min="1" max="1" width="7.85546875" style="1" customWidth="1"/>
    <col min="2" max="2" width="43.5703125" style="1" customWidth="1"/>
    <col min="3" max="3" width="12.5703125" style="1" customWidth="1"/>
    <col min="4" max="4" width="10.5703125" style="1" customWidth="1"/>
    <col min="5" max="5" width="9" style="1" bestFit="1" customWidth="1"/>
    <col min="6" max="6" width="10.5703125" style="1" customWidth="1"/>
    <col min="7" max="7" width="13.5703125" style="1" bestFit="1" customWidth="1"/>
    <col min="8" max="8" width="24.28515625" style="1" bestFit="1" customWidth="1"/>
    <col min="9" max="9" width="13.28515625" style="1" customWidth="1"/>
    <col min="10" max="10" width="11.7109375" style="1" customWidth="1"/>
    <col min="11" max="11" width="10.85546875" style="1" bestFit="1" customWidth="1"/>
    <col min="12" max="12" width="10.7109375" style="1" customWidth="1"/>
    <col min="13" max="13" width="11.28515625" style="1" bestFit="1" customWidth="1"/>
    <col min="14" max="14" width="16" style="1" customWidth="1"/>
    <col min="15" max="15" width="12.28515625" style="1" bestFit="1" customWidth="1"/>
    <col min="16" max="16" width="12.140625" style="1" customWidth="1"/>
    <col min="17" max="17" width="14" style="1" customWidth="1"/>
    <col min="18" max="18" width="10.5703125" style="1" bestFit="1" customWidth="1"/>
    <col min="19" max="19" width="10.85546875" style="1" customWidth="1"/>
    <col min="20" max="20" width="11.28515625" style="1" bestFit="1" customWidth="1"/>
    <col min="21" max="21" width="12.28515625" style="1" bestFit="1" customWidth="1"/>
    <col min="22" max="22" width="11.28515625" style="1" bestFit="1" customWidth="1"/>
    <col min="23" max="23" width="9.85546875" style="1" bestFit="1" customWidth="1"/>
    <col min="24" max="25" width="11.28515625" style="1" bestFit="1" customWidth="1"/>
    <col min="26" max="27" width="15.7109375" style="1" customWidth="1"/>
    <col min="28" max="28" width="3" style="1" customWidth="1"/>
    <col min="29" max="32" width="8.28515625" style="1" bestFit="1" customWidth="1"/>
    <col min="33" max="34" width="10.7109375" style="1" bestFit="1" customWidth="1"/>
    <col min="35" max="36" width="10.7109375" style="1" customWidth="1"/>
    <col min="37" max="38" width="19.140625" style="1" customWidth="1"/>
    <col min="39" max="43" width="9.140625" style="1" customWidth="1"/>
    <col min="44" max="44" width="11.42578125" style="1" customWidth="1"/>
    <col min="45" max="45" width="10.5703125" style="1" customWidth="1"/>
    <col min="46" max="46" width="10.7109375" style="1" customWidth="1"/>
    <col min="47" max="47" width="11.5703125" style="1" customWidth="1"/>
    <col min="48" max="48" width="9.140625" style="1" customWidth="1"/>
    <col min="49" max="49" width="10.7109375" style="1" customWidth="1"/>
    <col min="50" max="50" width="12.5703125" style="1" customWidth="1"/>
    <col min="51" max="51" width="11" style="1" customWidth="1"/>
    <col min="52" max="52" width="9.140625" style="1" customWidth="1"/>
    <col min="53" max="58" width="11.5703125" style="1" customWidth="1"/>
    <col min="59" max="59" width="12.85546875" style="1" customWidth="1"/>
    <col min="60" max="60" width="10.5703125" style="1" customWidth="1"/>
    <col min="61" max="16384" width="8.85546875" style="1"/>
  </cols>
  <sheetData>
    <row r="1" spans="1:63" s="207" customFormat="1">
      <c r="A1" s="241" t="s">
        <v>156</v>
      </c>
      <c r="B1" s="241"/>
    </row>
    <row r="2" spans="1:63" s="207" customFormat="1">
      <c r="A2" s="208" t="s">
        <v>157</v>
      </c>
    </row>
    <row r="3" spans="1:63" s="207" customFormat="1">
      <c r="A3" s="208" t="str">
        <f>BS!B1</f>
        <v>მზღვეველი: სს "პსპ დაზღვევა"</v>
      </c>
      <c r="M3" s="209"/>
      <c r="N3" s="209"/>
    </row>
    <row r="4" spans="1:63" s="207" customFormat="1">
      <c r="A4" s="208" t="s">
        <v>243</v>
      </c>
    </row>
    <row r="5" spans="1:63" s="207" customFormat="1"/>
    <row r="6" spans="1:63" s="207" customFormat="1" ht="15" customHeight="1">
      <c r="C6" s="233" t="s">
        <v>158</v>
      </c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233"/>
      <c r="AA6" s="233"/>
      <c r="AC6" s="235" t="s">
        <v>159</v>
      </c>
      <c r="AD6" s="235"/>
      <c r="AE6" s="235"/>
      <c r="AF6" s="235"/>
      <c r="AG6" s="235"/>
      <c r="AH6" s="235"/>
      <c r="AI6" s="235"/>
      <c r="AJ6" s="235"/>
      <c r="AK6" s="235"/>
      <c r="AL6" s="235"/>
    </row>
    <row r="7" spans="1:63" s="207" customFormat="1" ht="17.25" customHeight="1" thickBot="1"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C7" s="236"/>
      <c r="AD7" s="236"/>
      <c r="AE7" s="236"/>
      <c r="AF7" s="236"/>
      <c r="AG7" s="236"/>
      <c r="AH7" s="236"/>
      <c r="AI7" s="236"/>
      <c r="AJ7" s="236"/>
      <c r="AK7" s="236"/>
      <c r="AL7" s="236"/>
    </row>
    <row r="8" spans="1:63" ht="42.75" customHeight="1">
      <c r="A8" s="242" t="s">
        <v>160</v>
      </c>
      <c r="B8" s="237" t="s">
        <v>161</v>
      </c>
      <c r="C8" s="248" t="s">
        <v>162</v>
      </c>
      <c r="D8" s="226"/>
      <c r="E8" s="226"/>
      <c r="F8" s="226"/>
      <c r="G8" s="226"/>
      <c r="H8" s="238" t="s">
        <v>163</v>
      </c>
      <c r="I8" s="226" t="s">
        <v>164</v>
      </c>
      <c r="J8" s="226"/>
      <c r="K8" s="226" t="s">
        <v>165</v>
      </c>
      <c r="L8" s="226"/>
      <c r="M8" s="226"/>
      <c r="N8" s="226"/>
      <c r="O8" s="226"/>
      <c r="P8" s="226" t="s">
        <v>166</v>
      </c>
      <c r="Q8" s="226"/>
      <c r="R8" s="226" t="s">
        <v>167</v>
      </c>
      <c r="S8" s="226"/>
      <c r="T8" s="226"/>
      <c r="U8" s="226"/>
      <c r="V8" s="226"/>
      <c r="W8" s="226"/>
      <c r="X8" s="226"/>
      <c r="Y8" s="226"/>
      <c r="Z8" s="226" t="s">
        <v>168</v>
      </c>
      <c r="AA8" s="237"/>
      <c r="AC8" s="225" t="s">
        <v>164</v>
      </c>
      <c r="AD8" s="226"/>
      <c r="AE8" s="226" t="s">
        <v>165</v>
      </c>
      <c r="AF8" s="226"/>
      <c r="AG8" s="226" t="s">
        <v>169</v>
      </c>
      <c r="AH8" s="226"/>
      <c r="AI8" s="226" t="s">
        <v>170</v>
      </c>
      <c r="AJ8" s="226"/>
      <c r="AK8" s="226" t="s">
        <v>168</v>
      </c>
      <c r="AL8" s="237"/>
    </row>
    <row r="9" spans="1:63" ht="38.25">
      <c r="A9" s="243"/>
      <c r="B9" s="245"/>
      <c r="C9" s="247" t="s">
        <v>171</v>
      </c>
      <c r="D9" s="224"/>
      <c r="E9" s="224"/>
      <c r="F9" s="224"/>
      <c r="G9" s="11" t="s">
        <v>172</v>
      </c>
      <c r="H9" s="239"/>
      <c r="I9" s="222" t="s">
        <v>173</v>
      </c>
      <c r="J9" s="222" t="s">
        <v>174</v>
      </c>
      <c r="K9" s="224" t="s">
        <v>173</v>
      </c>
      <c r="L9" s="224"/>
      <c r="M9" s="224"/>
      <c r="N9" s="224"/>
      <c r="O9" s="11" t="s">
        <v>174</v>
      </c>
      <c r="P9" s="222" t="s">
        <v>175</v>
      </c>
      <c r="Q9" s="222" t="s">
        <v>176</v>
      </c>
      <c r="R9" s="224" t="s">
        <v>177</v>
      </c>
      <c r="S9" s="224"/>
      <c r="T9" s="224"/>
      <c r="U9" s="224"/>
      <c r="V9" s="224" t="s">
        <v>178</v>
      </c>
      <c r="W9" s="224"/>
      <c r="X9" s="224"/>
      <c r="Y9" s="224"/>
      <c r="Z9" s="222" t="s">
        <v>179</v>
      </c>
      <c r="AA9" s="229" t="s">
        <v>180</v>
      </c>
      <c r="AC9" s="227" t="s">
        <v>173</v>
      </c>
      <c r="AD9" s="222" t="s">
        <v>174</v>
      </c>
      <c r="AE9" s="222" t="s">
        <v>173</v>
      </c>
      <c r="AF9" s="222" t="s">
        <v>174</v>
      </c>
      <c r="AG9" s="222" t="s">
        <v>175</v>
      </c>
      <c r="AH9" s="222" t="s">
        <v>176</v>
      </c>
      <c r="AI9" s="222" t="s">
        <v>177</v>
      </c>
      <c r="AJ9" s="222" t="s">
        <v>178</v>
      </c>
      <c r="AK9" s="222" t="s">
        <v>179</v>
      </c>
      <c r="AL9" s="229" t="s">
        <v>180</v>
      </c>
    </row>
    <row r="10" spans="1:63" ht="51" thickBot="1">
      <c r="A10" s="244"/>
      <c r="B10" s="246"/>
      <c r="C10" s="67" t="s">
        <v>181</v>
      </c>
      <c r="D10" s="2" t="s">
        <v>182</v>
      </c>
      <c r="E10" s="2" t="s">
        <v>183</v>
      </c>
      <c r="F10" s="2" t="s">
        <v>184</v>
      </c>
      <c r="G10" s="2" t="s">
        <v>184</v>
      </c>
      <c r="H10" s="240"/>
      <c r="I10" s="223"/>
      <c r="J10" s="223"/>
      <c r="K10" s="2" t="s">
        <v>181</v>
      </c>
      <c r="L10" s="2" t="s">
        <v>182</v>
      </c>
      <c r="M10" s="2" t="s">
        <v>183</v>
      </c>
      <c r="N10" s="2" t="s">
        <v>184</v>
      </c>
      <c r="O10" s="2" t="s">
        <v>184</v>
      </c>
      <c r="P10" s="223"/>
      <c r="Q10" s="223"/>
      <c r="R10" s="2" t="s">
        <v>181</v>
      </c>
      <c r="S10" s="2" t="s">
        <v>182</v>
      </c>
      <c r="T10" s="2" t="s">
        <v>183</v>
      </c>
      <c r="U10" s="2" t="s">
        <v>184</v>
      </c>
      <c r="V10" s="2" t="s">
        <v>181</v>
      </c>
      <c r="W10" s="2" t="s">
        <v>182</v>
      </c>
      <c r="X10" s="2" t="s">
        <v>183</v>
      </c>
      <c r="Y10" s="2" t="s">
        <v>184</v>
      </c>
      <c r="Z10" s="223"/>
      <c r="AA10" s="230"/>
      <c r="AC10" s="228"/>
      <c r="AD10" s="223"/>
      <c r="AE10" s="223"/>
      <c r="AF10" s="223"/>
      <c r="AG10" s="223"/>
      <c r="AH10" s="223"/>
      <c r="AI10" s="223"/>
      <c r="AJ10" s="223"/>
      <c r="AK10" s="223"/>
      <c r="AL10" s="230"/>
    </row>
    <row r="11" spans="1:63" ht="24.95" customHeight="1" thickBot="1">
      <c r="A11" s="12" t="s">
        <v>185</v>
      </c>
      <c r="B11" s="3" t="s">
        <v>186</v>
      </c>
      <c r="C11" s="21">
        <f>SUM(C12:C15)</f>
        <v>2322</v>
      </c>
      <c r="D11" s="21">
        <f>SUM(D12:D15)</f>
        <v>0</v>
      </c>
      <c r="E11" s="21">
        <f>SUM(E12:E15)</f>
        <v>3191</v>
      </c>
      <c r="F11" s="21">
        <f>SUM(F12:F15)</f>
        <v>5513</v>
      </c>
      <c r="G11" s="21">
        <f>SUM(G12:G15)</f>
        <v>10447</v>
      </c>
      <c r="H11" s="41"/>
      <c r="I11" s="70">
        <f>SUM(I12:I15)</f>
        <v>43833.095399999431</v>
      </c>
      <c r="J11" s="70">
        <f>SUM(J12:J15)</f>
        <v>0</v>
      </c>
      <c r="K11" s="21">
        <f>SUM(K12:K15)</f>
        <v>21354.703299999899</v>
      </c>
      <c r="L11" s="21">
        <f t="shared" ref="L11:AA11" si="0">SUM(L12:L15)</f>
        <v>0</v>
      </c>
      <c r="M11" s="21">
        <f t="shared" si="0"/>
        <v>18298.699999999535</v>
      </c>
      <c r="N11" s="21">
        <f>SUM(N12:N15)</f>
        <v>39653.403299999438</v>
      </c>
      <c r="O11" s="21">
        <f>SUM(O12:O15)</f>
        <v>0</v>
      </c>
      <c r="P11" s="21">
        <f>SUM(P12:P15)</f>
        <v>32402.299199940091</v>
      </c>
      <c r="Q11" s="21">
        <f>SUM(Q12:Q15)</f>
        <v>32402.299199940091</v>
      </c>
      <c r="R11" s="21">
        <f t="shared" si="0"/>
        <v>3000</v>
      </c>
      <c r="S11" s="21">
        <f t="shared" si="0"/>
        <v>0</v>
      </c>
      <c r="T11" s="21">
        <f t="shared" si="0"/>
        <v>0</v>
      </c>
      <c r="U11" s="21">
        <f>SUM(U12:U15)</f>
        <v>3000</v>
      </c>
      <c r="V11" s="21">
        <f t="shared" si="0"/>
        <v>3000</v>
      </c>
      <c r="W11" s="21">
        <f t="shared" si="0"/>
        <v>0</v>
      </c>
      <c r="X11" s="21">
        <f t="shared" si="0"/>
        <v>0</v>
      </c>
      <c r="Y11" s="21">
        <f t="shared" si="0"/>
        <v>3000</v>
      </c>
      <c r="Z11" s="21">
        <f>SUM(Z12:Z15)</f>
        <v>8500</v>
      </c>
      <c r="AA11" s="21">
        <f t="shared" si="0"/>
        <v>8500</v>
      </c>
      <c r="AC11" s="69">
        <f t="shared" ref="AC11:AL11" si="1">SUM(AC12:AC15)</f>
        <v>0</v>
      </c>
      <c r="AD11" s="70">
        <f t="shared" si="1"/>
        <v>0</v>
      </c>
      <c r="AE11" s="70">
        <f t="shared" si="1"/>
        <v>0</v>
      </c>
      <c r="AF11" s="70">
        <f t="shared" si="1"/>
        <v>0</v>
      </c>
      <c r="AG11" s="70">
        <f t="shared" si="1"/>
        <v>0</v>
      </c>
      <c r="AH11" s="70">
        <f t="shared" si="1"/>
        <v>0</v>
      </c>
      <c r="AI11" s="70">
        <f t="shared" si="1"/>
        <v>0</v>
      </c>
      <c r="AJ11" s="70">
        <f t="shared" si="1"/>
        <v>0</v>
      </c>
      <c r="AK11" s="70">
        <f t="shared" si="1"/>
        <v>0</v>
      </c>
      <c r="AL11" s="71">
        <f t="shared" si="1"/>
        <v>0</v>
      </c>
      <c r="AM11" s="197"/>
      <c r="AN11" s="197"/>
      <c r="AO11" s="197"/>
      <c r="AP11" s="197"/>
      <c r="AQ11" s="197"/>
      <c r="AR11" s="197"/>
      <c r="AS11" s="197"/>
      <c r="AT11" s="197"/>
      <c r="AU11" s="197"/>
      <c r="AV11" s="197"/>
      <c r="AW11" s="197"/>
      <c r="AX11" s="197"/>
      <c r="AY11" s="197"/>
      <c r="AZ11" s="197"/>
      <c r="BA11" s="197"/>
      <c r="BB11" s="197"/>
      <c r="BC11" s="197"/>
      <c r="BD11" s="197"/>
      <c r="BE11" s="197"/>
      <c r="BF11" s="197"/>
      <c r="BG11" s="197"/>
      <c r="BH11" s="197"/>
      <c r="BI11" s="197"/>
      <c r="BJ11" s="197"/>
      <c r="BK11" s="197"/>
    </row>
    <row r="12" spans="1:63" s="4" customFormat="1" ht="24.95" customHeight="1">
      <c r="A12" s="16"/>
      <c r="B12" s="33" t="s">
        <v>187</v>
      </c>
      <c r="C12" s="105">
        <v>2322</v>
      </c>
      <c r="D12" s="73"/>
      <c r="E12" s="73">
        <v>3191</v>
      </c>
      <c r="F12" s="54">
        <f>SUM(C12:E12)</f>
        <v>5513</v>
      </c>
      <c r="G12" s="54">
        <v>10447</v>
      </c>
      <c r="H12" s="40"/>
      <c r="I12" s="73">
        <v>43833.095399999431</v>
      </c>
      <c r="J12" s="73"/>
      <c r="K12" s="73">
        <v>21354.703299999899</v>
      </c>
      <c r="L12" s="73"/>
      <c r="M12" s="73">
        <v>18298.699999999535</v>
      </c>
      <c r="N12" s="66">
        <f t="shared" ref="N12:N16" si="2">SUM(K12:M12)</f>
        <v>39653.403299999438</v>
      </c>
      <c r="O12" s="73"/>
      <c r="P12" s="73">
        <v>32402.299199940091</v>
      </c>
      <c r="Q12" s="73">
        <v>32402.299199940091</v>
      </c>
      <c r="R12" s="73">
        <v>3000</v>
      </c>
      <c r="S12" s="73"/>
      <c r="T12" s="73"/>
      <c r="U12" s="73">
        <f t="shared" ref="U12:U15" si="3">SUM(R12:T12)</f>
        <v>3000</v>
      </c>
      <c r="V12" s="73">
        <v>3000</v>
      </c>
      <c r="W12" s="73"/>
      <c r="X12" s="73"/>
      <c r="Y12" s="73">
        <f t="shared" ref="Y12:Y16" si="4">SUM(V12:X12)</f>
        <v>3000</v>
      </c>
      <c r="Z12" s="73">
        <v>8500</v>
      </c>
      <c r="AA12" s="74">
        <v>8500</v>
      </c>
      <c r="AC12" s="72"/>
      <c r="AD12" s="73"/>
      <c r="AE12" s="73"/>
      <c r="AF12" s="73"/>
      <c r="AG12" s="73"/>
      <c r="AH12" s="73"/>
      <c r="AI12" s="73"/>
      <c r="AJ12" s="73"/>
      <c r="AK12" s="73"/>
      <c r="AL12" s="74"/>
      <c r="AM12" s="197"/>
      <c r="AN12" s="197"/>
      <c r="AO12" s="197"/>
      <c r="AP12" s="197"/>
      <c r="AQ12" s="197"/>
      <c r="AR12" s="197"/>
      <c r="AS12" s="197"/>
      <c r="AT12" s="197"/>
      <c r="AU12" s="197"/>
      <c r="AV12" s="197"/>
      <c r="AW12" s="197"/>
      <c r="AX12" s="197"/>
      <c r="AY12" s="197"/>
      <c r="AZ12" s="197"/>
      <c r="BA12" s="197"/>
      <c r="BB12" s="197"/>
      <c r="BC12" s="197"/>
      <c r="BD12" s="197"/>
      <c r="BE12" s="197"/>
      <c r="BF12" s="197"/>
      <c r="BG12" s="197"/>
      <c r="BH12" s="197"/>
    </row>
    <row r="13" spans="1:63" ht="24.95" customHeight="1">
      <c r="A13" s="17"/>
      <c r="B13" s="68" t="s">
        <v>188</v>
      </c>
      <c r="C13" s="106"/>
      <c r="D13" s="76"/>
      <c r="E13" s="76"/>
      <c r="F13" s="54">
        <f>SUM(C13:E13)</f>
        <v>0</v>
      </c>
      <c r="G13" s="54"/>
      <c r="H13" s="107"/>
      <c r="I13" s="76"/>
      <c r="J13" s="76"/>
      <c r="K13" s="76"/>
      <c r="L13" s="76"/>
      <c r="M13" s="76"/>
      <c r="N13" s="66">
        <f t="shared" si="2"/>
        <v>0</v>
      </c>
      <c r="O13" s="76"/>
      <c r="P13" s="76"/>
      <c r="Q13" s="76"/>
      <c r="R13" s="76"/>
      <c r="S13" s="76"/>
      <c r="T13" s="76"/>
      <c r="U13" s="76">
        <f t="shared" si="3"/>
        <v>0</v>
      </c>
      <c r="V13" s="76"/>
      <c r="W13" s="76"/>
      <c r="X13" s="76"/>
      <c r="Y13" s="73">
        <f t="shared" si="4"/>
        <v>0</v>
      </c>
      <c r="Z13" s="76">
        <v>0</v>
      </c>
      <c r="AA13" s="77">
        <v>0</v>
      </c>
      <c r="AC13" s="75"/>
      <c r="AD13" s="76"/>
      <c r="AE13" s="76"/>
      <c r="AF13" s="76"/>
      <c r="AG13" s="76"/>
      <c r="AH13" s="76"/>
      <c r="AI13" s="76"/>
      <c r="AJ13" s="76"/>
      <c r="AK13" s="76"/>
      <c r="AL13" s="7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7"/>
      <c r="BH13" s="197"/>
    </row>
    <row r="14" spans="1:63" ht="24.95" customHeight="1">
      <c r="A14" s="17"/>
      <c r="B14" s="68" t="s">
        <v>189</v>
      </c>
      <c r="C14" s="106"/>
      <c r="D14" s="76"/>
      <c r="E14" s="76"/>
      <c r="F14" s="54">
        <f>SUM(C14:E14)</f>
        <v>0</v>
      </c>
      <c r="G14" s="54"/>
      <c r="H14" s="107"/>
      <c r="I14" s="76"/>
      <c r="J14" s="76"/>
      <c r="K14" s="76"/>
      <c r="L14" s="76"/>
      <c r="M14" s="76"/>
      <c r="N14" s="66">
        <f t="shared" si="2"/>
        <v>0</v>
      </c>
      <c r="O14" s="76"/>
      <c r="P14" s="76"/>
      <c r="Q14" s="76"/>
      <c r="R14" s="76"/>
      <c r="S14" s="76"/>
      <c r="T14" s="76"/>
      <c r="U14" s="76">
        <f t="shared" si="3"/>
        <v>0</v>
      </c>
      <c r="V14" s="76"/>
      <c r="W14" s="76"/>
      <c r="X14" s="76"/>
      <c r="Y14" s="73">
        <f t="shared" si="4"/>
        <v>0</v>
      </c>
      <c r="Z14" s="76">
        <v>0</v>
      </c>
      <c r="AA14" s="77">
        <v>0</v>
      </c>
      <c r="AC14" s="75"/>
      <c r="AD14" s="76"/>
      <c r="AE14" s="76"/>
      <c r="AF14" s="76"/>
      <c r="AG14" s="76"/>
      <c r="AH14" s="76"/>
      <c r="AI14" s="76"/>
      <c r="AJ14" s="76"/>
      <c r="AK14" s="76"/>
      <c r="AL14" s="7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</row>
    <row r="15" spans="1:63" ht="24.95" customHeight="1" thickBot="1">
      <c r="A15" s="18"/>
      <c r="B15" s="34" t="s">
        <v>190</v>
      </c>
      <c r="C15" s="55"/>
      <c r="D15" s="55"/>
      <c r="E15" s="55"/>
      <c r="F15" s="55">
        <f>SUM(C15:E15)</f>
        <v>0</v>
      </c>
      <c r="G15" s="55"/>
      <c r="H15" s="42"/>
      <c r="I15" s="79"/>
      <c r="J15" s="79"/>
      <c r="K15" s="79"/>
      <c r="L15" s="79"/>
      <c r="M15" s="79"/>
      <c r="N15" s="66">
        <f t="shared" si="2"/>
        <v>0</v>
      </c>
      <c r="O15" s="79"/>
      <c r="P15" s="79"/>
      <c r="Q15" s="79"/>
      <c r="R15" s="79"/>
      <c r="S15" s="79"/>
      <c r="T15" s="79"/>
      <c r="U15" s="79">
        <f t="shared" si="3"/>
        <v>0</v>
      </c>
      <c r="V15" s="79"/>
      <c r="W15" s="79"/>
      <c r="X15" s="79"/>
      <c r="Y15" s="73">
        <f t="shared" si="4"/>
        <v>0</v>
      </c>
      <c r="Z15" s="79">
        <v>0</v>
      </c>
      <c r="AA15" s="80">
        <v>0</v>
      </c>
      <c r="AC15" s="78"/>
      <c r="AD15" s="79"/>
      <c r="AE15" s="79"/>
      <c r="AF15" s="79"/>
      <c r="AG15" s="79"/>
      <c r="AH15" s="79"/>
      <c r="AI15" s="79"/>
      <c r="AJ15" s="79"/>
      <c r="AK15" s="79"/>
      <c r="AL15" s="80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</row>
    <row r="16" spans="1:63" ht="24.95" customHeight="1" thickBot="1">
      <c r="A16" s="12" t="s">
        <v>191</v>
      </c>
      <c r="B16" s="3" t="s">
        <v>192</v>
      </c>
      <c r="C16" s="82">
        <v>8245</v>
      </c>
      <c r="D16" s="82">
        <v>799</v>
      </c>
      <c r="E16" s="82">
        <v>3931</v>
      </c>
      <c r="F16" s="82">
        <f>SUM(C16:E16)</f>
        <v>12975</v>
      </c>
      <c r="G16" s="82">
        <v>28106</v>
      </c>
      <c r="H16" s="41"/>
      <c r="I16" s="82">
        <v>45844.001699999833</v>
      </c>
      <c r="J16" s="82"/>
      <c r="K16" s="82">
        <v>19031.157699999756</v>
      </c>
      <c r="L16" s="82">
        <v>16872.004199999999</v>
      </c>
      <c r="M16" s="82">
        <v>7695.879800000077</v>
      </c>
      <c r="N16" s="66">
        <f t="shared" si="2"/>
        <v>43599.041699999834</v>
      </c>
      <c r="O16" s="82"/>
      <c r="P16" s="82">
        <v>37549.730318648988</v>
      </c>
      <c r="Q16" s="82">
        <v>37549.730318648988</v>
      </c>
      <c r="R16" s="82">
        <v>100</v>
      </c>
      <c r="S16" s="82"/>
      <c r="T16" s="82"/>
      <c r="U16" s="82">
        <f t="shared" ref="U16:U23" si="5">SUM(R16:T16)</f>
        <v>100</v>
      </c>
      <c r="V16" s="82">
        <v>100</v>
      </c>
      <c r="W16" s="82"/>
      <c r="X16" s="82"/>
      <c r="Y16" s="82">
        <f t="shared" si="4"/>
        <v>100</v>
      </c>
      <c r="Z16" s="82">
        <v>452.01</v>
      </c>
      <c r="AA16" s="83">
        <v>452.01</v>
      </c>
      <c r="AC16" s="81"/>
      <c r="AD16" s="82"/>
      <c r="AE16" s="82"/>
      <c r="AF16" s="82"/>
      <c r="AG16" s="82"/>
      <c r="AH16" s="82"/>
      <c r="AI16" s="82"/>
      <c r="AJ16" s="82"/>
      <c r="AK16" s="82"/>
      <c r="AL16" s="83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97"/>
      <c r="BD16" s="197"/>
      <c r="BE16" s="197"/>
      <c r="BF16" s="197"/>
      <c r="BG16" s="197"/>
      <c r="BH16" s="197"/>
    </row>
    <row r="17" spans="1:60" ht="24.95" customHeight="1" thickBot="1">
      <c r="A17" s="12" t="s">
        <v>193</v>
      </c>
      <c r="B17" s="3" t="s">
        <v>194</v>
      </c>
      <c r="C17" s="21">
        <f>SUM(C18:C19)</f>
        <v>9589</v>
      </c>
      <c r="D17" s="21">
        <f>SUM(D18:D19)</f>
        <v>1647</v>
      </c>
      <c r="E17" s="21">
        <f>SUM(E18:E19)</f>
        <v>533</v>
      </c>
      <c r="F17" s="21">
        <f>SUM(F18:F19)</f>
        <v>11769</v>
      </c>
      <c r="G17" s="21">
        <f>SUM(G18:G19)</f>
        <v>31295</v>
      </c>
      <c r="H17" s="41"/>
      <c r="I17" s="21">
        <f>SUM(I18:I19)</f>
        <v>284381.43940136547</v>
      </c>
      <c r="J17" s="21">
        <f t="shared" ref="J17:AA17" si="6">SUM(J18:J19)</f>
        <v>0</v>
      </c>
      <c r="K17" s="21">
        <f>SUM(K18:K19)</f>
        <v>132732.91866985889</v>
      </c>
      <c r="L17" s="21">
        <f t="shared" si="6"/>
        <v>125178.15020508466</v>
      </c>
      <c r="M17" s="21">
        <f t="shared" si="6"/>
        <v>4725.1640342465835</v>
      </c>
      <c r="N17" s="21">
        <f t="shared" si="6"/>
        <v>262636.23290919012</v>
      </c>
      <c r="O17" s="21">
        <f>SUM(O18:O19)</f>
        <v>0</v>
      </c>
      <c r="P17" s="21">
        <f>SUM(P18:P19)</f>
        <v>218288.9279609634</v>
      </c>
      <c r="Q17" s="21">
        <f>SUM(Q18:Q19)</f>
        <v>218288.9279609634</v>
      </c>
      <c r="R17" s="21">
        <f t="shared" si="6"/>
        <v>0</v>
      </c>
      <c r="S17" s="21">
        <f t="shared" si="6"/>
        <v>0</v>
      </c>
      <c r="T17" s="21">
        <f t="shared" si="6"/>
        <v>0</v>
      </c>
      <c r="U17" s="21">
        <f t="shared" si="6"/>
        <v>0</v>
      </c>
      <c r="V17" s="21">
        <f t="shared" si="6"/>
        <v>0</v>
      </c>
      <c r="W17" s="21">
        <f t="shared" si="6"/>
        <v>0</v>
      </c>
      <c r="X17" s="21">
        <f t="shared" si="6"/>
        <v>0</v>
      </c>
      <c r="Y17" s="21">
        <f t="shared" si="6"/>
        <v>0</v>
      </c>
      <c r="Z17" s="21">
        <f t="shared" si="6"/>
        <v>-6000</v>
      </c>
      <c r="AA17" s="21">
        <f t="shared" si="6"/>
        <v>-6000</v>
      </c>
      <c r="AC17" s="69">
        <f t="shared" ref="AC17:AL17" si="7">SUM(AC18:AC19)</f>
        <v>0</v>
      </c>
      <c r="AD17" s="70">
        <f t="shared" si="7"/>
        <v>0</v>
      </c>
      <c r="AE17" s="70">
        <f t="shared" si="7"/>
        <v>0</v>
      </c>
      <c r="AF17" s="70">
        <f t="shared" si="7"/>
        <v>0</v>
      </c>
      <c r="AG17" s="70">
        <f t="shared" si="7"/>
        <v>0</v>
      </c>
      <c r="AH17" s="70">
        <f t="shared" si="7"/>
        <v>0</v>
      </c>
      <c r="AI17" s="70">
        <f t="shared" si="7"/>
        <v>0</v>
      </c>
      <c r="AJ17" s="70">
        <f t="shared" si="7"/>
        <v>0</v>
      </c>
      <c r="AK17" s="70">
        <f t="shared" si="7"/>
        <v>0</v>
      </c>
      <c r="AL17" s="71">
        <f t="shared" si="7"/>
        <v>0</v>
      </c>
      <c r="AM17" s="197"/>
      <c r="AN17" s="197"/>
      <c r="AO17" s="197"/>
      <c r="AP17" s="197"/>
      <c r="AQ17" s="197"/>
      <c r="AR17" s="197"/>
      <c r="AS17" s="197"/>
      <c r="AT17" s="197"/>
      <c r="AU17" s="197"/>
      <c r="AV17" s="197"/>
      <c r="AW17" s="197"/>
      <c r="AX17" s="197"/>
      <c r="AY17" s="197"/>
      <c r="AZ17" s="197"/>
      <c r="BA17" s="197"/>
      <c r="BB17" s="197"/>
      <c r="BC17" s="197"/>
      <c r="BD17" s="197"/>
      <c r="BE17" s="197"/>
      <c r="BF17" s="197"/>
      <c r="BG17" s="197"/>
      <c r="BH17" s="197"/>
    </row>
    <row r="18" spans="1:60" ht="24.95" customHeight="1">
      <c r="A18" s="16"/>
      <c r="B18" s="5" t="s">
        <v>195</v>
      </c>
      <c r="C18" s="53">
        <v>9375</v>
      </c>
      <c r="D18" s="53"/>
      <c r="E18" s="53">
        <v>533</v>
      </c>
      <c r="F18" s="55">
        <f>SUM(C18:E18)</f>
        <v>9908</v>
      </c>
      <c r="G18" s="53">
        <v>23446</v>
      </c>
      <c r="H18" s="43"/>
      <c r="I18" s="85">
        <v>125160.04319999587</v>
      </c>
      <c r="J18" s="85"/>
      <c r="K18" s="85">
        <v>117409.60679999586</v>
      </c>
      <c r="L18" s="85"/>
      <c r="M18" s="85">
        <v>4735.6725000000079</v>
      </c>
      <c r="N18" s="66">
        <f t="shared" ref="N18:N50" si="8">SUM(K18:M18)</f>
        <v>122145.27929999586</v>
      </c>
      <c r="O18" s="85"/>
      <c r="P18" s="85">
        <v>54017.563698664824</v>
      </c>
      <c r="Q18" s="85">
        <v>54017.563698664824</v>
      </c>
      <c r="R18" s="85"/>
      <c r="S18" s="85"/>
      <c r="T18" s="85"/>
      <c r="U18" s="57">
        <f t="shared" si="5"/>
        <v>0</v>
      </c>
      <c r="V18" s="85"/>
      <c r="W18" s="85"/>
      <c r="X18" s="85"/>
      <c r="Y18" s="58">
        <f>SUM(V18:X18)</f>
        <v>0</v>
      </c>
      <c r="Z18" s="85">
        <v>-6000</v>
      </c>
      <c r="AA18" s="86">
        <v>-6000</v>
      </c>
      <c r="AC18" s="84"/>
      <c r="AD18" s="85"/>
      <c r="AE18" s="85"/>
      <c r="AF18" s="85"/>
      <c r="AG18" s="85"/>
      <c r="AH18" s="85"/>
      <c r="AI18" s="85"/>
      <c r="AJ18" s="85"/>
      <c r="AK18" s="85"/>
      <c r="AL18" s="86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  <c r="BA18" s="197"/>
      <c r="BB18" s="197"/>
      <c r="BC18" s="197"/>
      <c r="BD18" s="197"/>
      <c r="BE18" s="197"/>
      <c r="BF18" s="197"/>
      <c r="BG18" s="197"/>
      <c r="BH18" s="197"/>
    </row>
    <row r="19" spans="1:60" ht="24.95" customHeight="1" thickBot="1">
      <c r="A19" s="18"/>
      <c r="B19" s="35" t="s">
        <v>196</v>
      </c>
      <c r="C19" s="53">
        <v>214</v>
      </c>
      <c r="D19" s="53">
        <v>1647</v>
      </c>
      <c r="E19" s="53"/>
      <c r="F19" s="55">
        <f t="shared" ref="F19:F22" si="9">SUM(C19:E19)</f>
        <v>1861</v>
      </c>
      <c r="G19" s="53">
        <v>7849</v>
      </c>
      <c r="H19" s="196"/>
      <c r="I19" s="88">
        <v>159221.39620136959</v>
      </c>
      <c r="J19" s="88"/>
      <c r="K19" s="88">
        <v>15323.311869863019</v>
      </c>
      <c r="L19" s="88">
        <v>125178.15020508466</v>
      </c>
      <c r="M19" s="88">
        <v>-10.508465753424652</v>
      </c>
      <c r="N19" s="88">
        <f t="shared" si="8"/>
        <v>140490.95360919426</v>
      </c>
      <c r="O19" s="88"/>
      <c r="P19" s="88">
        <v>164271.36426229856</v>
      </c>
      <c r="Q19" s="88">
        <v>164271.36426229856</v>
      </c>
      <c r="R19" s="88"/>
      <c r="S19" s="88"/>
      <c r="T19" s="88"/>
      <c r="U19" s="57">
        <f t="shared" si="5"/>
        <v>0</v>
      </c>
      <c r="V19" s="88"/>
      <c r="W19" s="88"/>
      <c r="X19" s="88"/>
      <c r="Y19" s="58">
        <f>SUM(V19:X19)</f>
        <v>0</v>
      </c>
      <c r="Z19" s="88">
        <v>0</v>
      </c>
      <c r="AA19" s="89">
        <v>0</v>
      </c>
      <c r="AC19" s="87"/>
      <c r="AD19" s="88"/>
      <c r="AE19" s="88"/>
      <c r="AF19" s="88"/>
      <c r="AG19" s="88"/>
      <c r="AH19" s="88"/>
      <c r="AI19" s="88"/>
      <c r="AJ19" s="88"/>
      <c r="AK19" s="88"/>
      <c r="AL19" s="89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</row>
    <row r="20" spans="1:60" ht="24.95" customHeight="1" thickBot="1">
      <c r="A20" s="12" t="s">
        <v>197</v>
      </c>
      <c r="B20" s="3" t="s">
        <v>198</v>
      </c>
      <c r="C20" s="82">
        <v>12687</v>
      </c>
      <c r="D20" s="82">
        <v>1</v>
      </c>
      <c r="E20" s="82">
        <v>5454</v>
      </c>
      <c r="F20" s="55">
        <f t="shared" si="9"/>
        <v>18142</v>
      </c>
      <c r="G20" s="82">
        <v>42930</v>
      </c>
      <c r="H20" s="41"/>
      <c r="I20" s="204">
        <v>10440999.078399388</v>
      </c>
      <c r="J20" s="204"/>
      <c r="K20" s="91">
        <v>7781891.1702994211</v>
      </c>
      <c r="L20" s="91">
        <v>687.74110000000007</v>
      </c>
      <c r="M20" s="91">
        <v>2109981.6622999674</v>
      </c>
      <c r="N20" s="91">
        <f>SUM(K20:M20)</f>
        <v>9892560.5736993887</v>
      </c>
      <c r="O20" s="91"/>
      <c r="P20" s="91">
        <v>6843077.2902039532</v>
      </c>
      <c r="Q20" s="91">
        <v>6843027.3712554323</v>
      </c>
      <c r="R20" s="91">
        <v>2948758.2574129701</v>
      </c>
      <c r="S20" s="91">
        <v>55053.593974749288</v>
      </c>
      <c r="T20" s="91">
        <v>2358944.1636122698</v>
      </c>
      <c r="U20" s="91">
        <f t="shared" si="5"/>
        <v>5362756.0149999894</v>
      </c>
      <c r="V20" s="91">
        <v>2948758.2574129701</v>
      </c>
      <c r="W20" s="91">
        <v>55053.593974749288</v>
      </c>
      <c r="X20" s="91">
        <v>2358944.1636122698</v>
      </c>
      <c r="Y20" s="91">
        <f>SUM(V20:X20)</f>
        <v>5362756.0149999894</v>
      </c>
      <c r="Z20" s="91">
        <v>6262381.0499999998</v>
      </c>
      <c r="AA20" s="92">
        <v>6262381.0499999998</v>
      </c>
      <c r="AC20" s="90"/>
      <c r="AD20" s="91"/>
      <c r="AE20" s="91"/>
      <c r="AF20" s="91"/>
      <c r="AG20" s="91"/>
      <c r="AH20" s="91"/>
      <c r="AI20" s="91"/>
      <c r="AJ20" s="91"/>
      <c r="AK20" s="91"/>
      <c r="AL20" s="92"/>
      <c r="AM20" s="197"/>
      <c r="AN20" s="197"/>
      <c r="AO20" s="197"/>
      <c r="AP20" s="197"/>
      <c r="AQ20" s="197"/>
      <c r="AR20" s="197"/>
      <c r="AS20" s="197"/>
      <c r="AT20" s="197"/>
      <c r="AU20" s="197"/>
      <c r="AV20" s="197"/>
      <c r="AW20" s="197"/>
      <c r="AX20" s="197"/>
      <c r="AY20" s="197"/>
      <c r="AZ20" s="197"/>
      <c r="BA20" s="197"/>
      <c r="BB20" s="197"/>
      <c r="BC20" s="197"/>
      <c r="BD20" s="197"/>
      <c r="BE20" s="197"/>
      <c r="BF20" s="197"/>
      <c r="BG20" s="197"/>
      <c r="BH20" s="197"/>
    </row>
    <row r="21" spans="1:60" ht="24.95" customHeight="1" thickBot="1">
      <c r="A21" s="12" t="s">
        <v>199</v>
      </c>
      <c r="B21" s="3" t="s">
        <v>200</v>
      </c>
      <c r="C21" s="21">
        <f>SUM(C22:C23)</f>
        <v>320</v>
      </c>
      <c r="D21" s="70">
        <f t="shared" ref="D21:AA21" si="10">SUM(D22:D23)</f>
        <v>1745</v>
      </c>
      <c r="E21" s="70">
        <f t="shared" si="10"/>
        <v>0</v>
      </c>
      <c r="F21" s="56">
        <f>SUM(F22:F23)</f>
        <v>2065</v>
      </c>
      <c r="G21" s="56">
        <f>SUM(G22:G23)</f>
        <v>8497</v>
      </c>
      <c r="H21" s="70"/>
      <c r="I21" s="70">
        <f t="shared" si="10"/>
        <v>3404417.325271931</v>
      </c>
      <c r="J21" s="70">
        <f t="shared" si="10"/>
        <v>1702208.6626359655</v>
      </c>
      <c r="K21" s="70">
        <f t="shared" si="10"/>
        <v>437935.28824332613</v>
      </c>
      <c r="L21" s="70">
        <f t="shared" si="10"/>
        <v>2576988.9540678198</v>
      </c>
      <c r="M21" s="70">
        <f>SUM(M22:M23)</f>
        <v>-78.815917808219183</v>
      </c>
      <c r="N21" s="56">
        <f>SUM(N22:N23)</f>
        <v>3014845.426393338</v>
      </c>
      <c r="O21" s="70">
        <f>SUM(O22:O23)</f>
        <v>1503340.9301928065</v>
      </c>
      <c r="P21" s="70">
        <f t="shared" si="10"/>
        <v>3004899.9454635531</v>
      </c>
      <c r="Q21" s="70">
        <f t="shared" si="10"/>
        <v>1417637.8109440715</v>
      </c>
      <c r="R21" s="70">
        <f>SUM(R22:R23)</f>
        <v>199745.50135390653</v>
      </c>
      <c r="S21" s="70">
        <f>SUM(S22:S23)</f>
        <v>2119829.6279013441</v>
      </c>
      <c r="T21" s="70">
        <f>SUM(T22:T23)</f>
        <v>208692.71074474932</v>
      </c>
      <c r="U21" s="56">
        <f>SUM(U22:U23)</f>
        <v>2528267.84</v>
      </c>
      <c r="V21" s="70">
        <f t="shared" si="10"/>
        <v>95906.658353906532</v>
      </c>
      <c r="W21" s="70">
        <f t="shared" si="10"/>
        <v>1000453.148901344</v>
      </c>
      <c r="X21" s="70">
        <f t="shared" si="10"/>
        <v>53068.986744749331</v>
      </c>
      <c r="Y21" s="56">
        <f>SUM(Y22:Y23)</f>
        <v>1149428.794</v>
      </c>
      <c r="Z21" s="70">
        <f t="shared" si="10"/>
        <v>2000724.4799999997</v>
      </c>
      <c r="AA21" s="71">
        <f t="shared" si="10"/>
        <v>889299.02299999958</v>
      </c>
      <c r="AC21" s="69">
        <f t="shared" ref="AC21:AL21" si="11">SUM(AC22:AC23)</f>
        <v>0</v>
      </c>
      <c r="AD21" s="70">
        <f t="shared" si="11"/>
        <v>0</v>
      </c>
      <c r="AE21" s="70">
        <f t="shared" si="11"/>
        <v>0</v>
      </c>
      <c r="AF21" s="70">
        <f t="shared" si="11"/>
        <v>0</v>
      </c>
      <c r="AG21" s="70">
        <f t="shared" si="11"/>
        <v>0</v>
      </c>
      <c r="AH21" s="70">
        <f t="shared" si="11"/>
        <v>0</v>
      </c>
      <c r="AI21" s="70">
        <f t="shared" si="11"/>
        <v>0</v>
      </c>
      <c r="AJ21" s="70">
        <f t="shared" si="11"/>
        <v>0</v>
      </c>
      <c r="AK21" s="70">
        <f t="shared" si="11"/>
        <v>0</v>
      </c>
      <c r="AL21" s="71">
        <f t="shared" si="11"/>
        <v>0</v>
      </c>
      <c r="AM21" s="197"/>
      <c r="AN21" s="197"/>
      <c r="AO21" s="197"/>
      <c r="AP21" s="197"/>
      <c r="AQ21" s="197"/>
      <c r="AR21" s="197"/>
      <c r="AS21" s="197"/>
      <c r="AT21" s="197"/>
      <c r="AU21" s="197"/>
      <c r="AV21" s="197"/>
      <c r="AW21" s="197"/>
      <c r="AX21" s="197"/>
      <c r="AY21" s="197"/>
      <c r="AZ21" s="197"/>
      <c r="BA21" s="197"/>
      <c r="BB21" s="197"/>
      <c r="BC21" s="197"/>
      <c r="BD21" s="197"/>
      <c r="BE21" s="197"/>
      <c r="BF21" s="197"/>
      <c r="BG21" s="197"/>
      <c r="BH21" s="197"/>
    </row>
    <row r="22" spans="1:60" ht="24.95" customHeight="1">
      <c r="A22" s="16"/>
      <c r="B22" s="5" t="s">
        <v>201</v>
      </c>
      <c r="C22" s="53">
        <v>320</v>
      </c>
      <c r="D22" s="53">
        <v>1745</v>
      </c>
      <c r="E22" s="53"/>
      <c r="F22" s="55">
        <f t="shared" si="9"/>
        <v>2065</v>
      </c>
      <c r="G22" s="53">
        <v>8497</v>
      </c>
      <c r="H22" s="211">
        <v>2065</v>
      </c>
      <c r="I22" s="73">
        <v>3404417.325271931</v>
      </c>
      <c r="J22" s="73">
        <v>1702208.6626359655</v>
      </c>
      <c r="K22" s="73">
        <v>437935.28824332613</v>
      </c>
      <c r="L22" s="73">
        <v>2576988.9540678198</v>
      </c>
      <c r="M22" s="73">
        <v>-78.815917808219183</v>
      </c>
      <c r="N22" s="88">
        <f t="shared" si="8"/>
        <v>3014845.426393338</v>
      </c>
      <c r="O22" s="73">
        <v>1503340.9301928065</v>
      </c>
      <c r="P22" s="73">
        <v>3004899.9454635531</v>
      </c>
      <c r="Q22" s="73">
        <v>1417637.8109440715</v>
      </c>
      <c r="R22" s="73">
        <v>199745.50135390653</v>
      </c>
      <c r="S22" s="73">
        <v>2119829.6279013441</v>
      </c>
      <c r="T22" s="73">
        <v>208692.71074474932</v>
      </c>
      <c r="U22" s="73">
        <f t="shared" si="5"/>
        <v>2528267.84</v>
      </c>
      <c r="V22" s="73">
        <v>95906.658353906532</v>
      </c>
      <c r="W22" s="73">
        <v>1000453.148901344</v>
      </c>
      <c r="X22" s="73">
        <v>53068.986744749331</v>
      </c>
      <c r="Y22" s="50">
        <f>(SUM(V22:X22))-0</f>
        <v>1149428.794</v>
      </c>
      <c r="Z22" s="73">
        <v>2000724.4799999997</v>
      </c>
      <c r="AA22" s="74">
        <v>889299.02299999958</v>
      </c>
      <c r="AC22" s="72"/>
      <c r="AD22" s="73"/>
      <c r="AE22" s="73"/>
      <c r="AF22" s="73"/>
      <c r="AG22" s="73"/>
      <c r="AH22" s="73"/>
      <c r="AI22" s="73"/>
      <c r="AJ22" s="73"/>
      <c r="AK22" s="73"/>
      <c r="AL22" s="74"/>
      <c r="AM22" s="197"/>
      <c r="AN22" s="197"/>
      <c r="AO22" s="197"/>
      <c r="AP22" s="197"/>
      <c r="AQ22" s="197"/>
      <c r="AR22" s="197"/>
      <c r="AS22" s="197"/>
      <c r="AT22" s="197"/>
      <c r="AU22" s="197"/>
      <c r="AV22" s="197"/>
      <c r="AW22" s="197"/>
      <c r="AX22" s="197"/>
      <c r="AY22" s="197"/>
      <c r="AZ22" s="197"/>
      <c r="BA22" s="197"/>
      <c r="BB22" s="197"/>
      <c r="BC22" s="197"/>
      <c r="BD22" s="197"/>
      <c r="BE22" s="197"/>
      <c r="BF22" s="197"/>
      <c r="BG22" s="197"/>
      <c r="BH22" s="197"/>
    </row>
    <row r="23" spans="1:60" ht="24.95" customHeight="1" thickBot="1">
      <c r="A23" s="18"/>
      <c r="B23" s="36" t="s">
        <v>202</v>
      </c>
      <c r="C23" s="53"/>
      <c r="D23" s="53"/>
      <c r="E23" s="53"/>
      <c r="F23" s="50">
        <f>SUM(C23:E23)</f>
        <v>0</v>
      </c>
      <c r="G23" s="50"/>
      <c r="H23" s="50"/>
      <c r="I23" s="50"/>
      <c r="J23" s="50"/>
      <c r="K23" s="50"/>
      <c r="L23" s="50"/>
      <c r="M23" s="50"/>
      <c r="N23" s="66">
        <f t="shared" si="8"/>
        <v>0</v>
      </c>
      <c r="O23" s="50"/>
      <c r="P23" s="50"/>
      <c r="Q23" s="50"/>
      <c r="R23" s="50"/>
      <c r="S23" s="50"/>
      <c r="T23" s="50"/>
      <c r="U23" s="50">
        <f t="shared" si="5"/>
        <v>0</v>
      </c>
      <c r="V23" s="50"/>
      <c r="W23" s="50"/>
      <c r="X23" s="50"/>
      <c r="Y23" s="50">
        <f>(SUM(V23:X23))-0</f>
        <v>0</v>
      </c>
      <c r="Z23" s="50"/>
      <c r="AA23" s="113"/>
      <c r="AC23" s="112"/>
      <c r="AD23" s="50"/>
      <c r="AE23" s="50"/>
      <c r="AF23" s="50"/>
      <c r="AG23" s="50"/>
      <c r="AH23" s="50"/>
      <c r="AI23" s="50"/>
      <c r="AJ23" s="50"/>
      <c r="AK23" s="50"/>
      <c r="AL23" s="113"/>
      <c r="AM23" s="197"/>
      <c r="AN23" s="197"/>
      <c r="AO23" s="197"/>
      <c r="AP23" s="197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97"/>
      <c r="BC23" s="197"/>
      <c r="BD23" s="197"/>
      <c r="BE23" s="197"/>
      <c r="BF23" s="197"/>
      <c r="BG23" s="197"/>
      <c r="BH23" s="197"/>
    </row>
    <row r="24" spans="1:60" ht="24.95" customHeight="1" thickBot="1">
      <c r="A24" s="12" t="s">
        <v>203</v>
      </c>
      <c r="B24" s="3" t="s">
        <v>204</v>
      </c>
      <c r="C24" s="25">
        <f t="shared" ref="C24:AA24" si="12">SUM(C25:C27)</f>
        <v>2599</v>
      </c>
      <c r="D24" s="25">
        <f t="shared" si="12"/>
        <v>191272</v>
      </c>
      <c r="E24" s="25">
        <f t="shared" si="12"/>
        <v>0</v>
      </c>
      <c r="F24" s="25">
        <f t="shared" si="12"/>
        <v>193871</v>
      </c>
      <c r="G24" s="25">
        <f t="shared" si="12"/>
        <v>74460</v>
      </c>
      <c r="H24" s="25"/>
      <c r="I24" s="25">
        <f t="shared" si="12"/>
        <v>777940.50816438324</v>
      </c>
      <c r="J24" s="25">
        <f t="shared" si="12"/>
        <v>145385.5190821916</v>
      </c>
      <c r="K24" s="25">
        <f t="shared" si="12"/>
        <v>61888.616641961082</v>
      </c>
      <c r="L24" s="25">
        <f t="shared" si="12"/>
        <v>686340.24239431939</v>
      </c>
      <c r="M24" s="25">
        <f t="shared" si="12"/>
        <v>-15.763506849315078</v>
      </c>
      <c r="N24" s="25">
        <f t="shared" si="12"/>
        <v>748213.09552943113</v>
      </c>
      <c r="O24" s="25">
        <f t="shared" si="12"/>
        <v>130204.37773151899</v>
      </c>
      <c r="P24" s="25">
        <f t="shared" si="12"/>
        <v>779977.88387642079</v>
      </c>
      <c r="Q24" s="25">
        <f t="shared" si="12"/>
        <v>629354.40155640442</v>
      </c>
      <c r="R24" s="25">
        <f t="shared" si="12"/>
        <v>46114.336315789471</v>
      </c>
      <c r="S24" s="25">
        <f t="shared" si="12"/>
        <v>579140.49122807023</v>
      </c>
      <c r="T24" s="25">
        <f t="shared" si="12"/>
        <v>10318.57</v>
      </c>
      <c r="U24" s="25">
        <f>SUM(U25:U27)</f>
        <v>635573.39754385967</v>
      </c>
      <c r="V24" s="25">
        <f t="shared" si="12"/>
        <v>21468.60131578947</v>
      </c>
      <c r="W24" s="25">
        <f t="shared" si="12"/>
        <v>307613.15622807015</v>
      </c>
      <c r="X24" s="25">
        <f t="shared" si="12"/>
        <v>2317.5169999999998</v>
      </c>
      <c r="Y24" s="25">
        <f t="shared" si="12"/>
        <v>331399.27454385965</v>
      </c>
      <c r="Z24" s="25">
        <f t="shared" si="12"/>
        <v>586199.39792397665</v>
      </c>
      <c r="AA24" s="25">
        <f t="shared" si="12"/>
        <v>305748.01492397668</v>
      </c>
      <c r="AC24" s="93">
        <f t="shared" ref="AC24:AL24" si="13">SUM(AC25:AC27)</f>
        <v>0</v>
      </c>
      <c r="AD24" s="94">
        <f t="shared" si="13"/>
        <v>0</v>
      </c>
      <c r="AE24" s="94">
        <f t="shared" si="13"/>
        <v>0</v>
      </c>
      <c r="AF24" s="94">
        <f t="shared" si="13"/>
        <v>0</v>
      </c>
      <c r="AG24" s="94">
        <f t="shared" si="13"/>
        <v>0</v>
      </c>
      <c r="AH24" s="94">
        <f t="shared" si="13"/>
        <v>0</v>
      </c>
      <c r="AI24" s="94">
        <f t="shared" si="13"/>
        <v>0</v>
      </c>
      <c r="AJ24" s="94">
        <f t="shared" si="13"/>
        <v>0</v>
      </c>
      <c r="AK24" s="94">
        <f t="shared" si="13"/>
        <v>0</v>
      </c>
      <c r="AL24" s="95">
        <f t="shared" si="13"/>
        <v>0</v>
      </c>
      <c r="AM24" s="197"/>
      <c r="AN24" s="197"/>
      <c r="AO24" s="197"/>
      <c r="AP24" s="197"/>
      <c r="AQ24" s="197"/>
      <c r="AR24" s="197"/>
      <c r="AS24" s="197"/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  <c r="BF24" s="197"/>
      <c r="BG24" s="197"/>
      <c r="BH24" s="197"/>
    </row>
    <row r="25" spans="1:60" ht="24.95" customHeight="1">
      <c r="A25" s="16"/>
      <c r="B25" s="5" t="s">
        <v>205</v>
      </c>
      <c r="C25" s="53">
        <v>2280</v>
      </c>
      <c r="D25" s="53">
        <v>189469</v>
      </c>
      <c r="E25" s="53"/>
      <c r="F25" s="61">
        <f t="shared" ref="F25:F26" si="14">SUM(C25:E25)</f>
        <v>191749</v>
      </c>
      <c r="G25" s="53">
        <v>65802</v>
      </c>
      <c r="H25" s="211">
        <v>191749</v>
      </c>
      <c r="I25" s="73">
        <v>487169.47</v>
      </c>
      <c r="J25" s="73"/>
      <c r="K25" s="73">
        <v>16864.63157894737</v>
      </c>
      <c r="L25" s="73">
        <v>470304.84210526326</v>
      </c>
      <c r="M25" s="73"/>
      <c r="N25" s="66">
        <f t="shared" si="8"/>
        <v>487169.47368421062</v>
      </c>
      <c r="O25" s="73"/>
      <c r="P25" s="73">
        <v>495149.26492890896</v>
      </c>
      <c r="Q25" s="73">
        <v>495149.26492890896</v>
      </c>
      <c r="R25" s="51">
        <v>3712.6663157894745</v>
      </c>
      <c r="S25" s="51">
        <v>73711.101228070183</v>
      </c>
      <c r="T25" s="51"/>
      <c r="U25" s="73">
        <f>SUM(R25:T25)</f>
        <v>77423.767543859663</v>
      </c>
      <c r="V25" s="51">
        <v>3712.6663157894745</v>
      </c>
      <c r="W25" s="51">
        <v>73711.101228070183</v>
      </c>
      <c r="X25" s="51">
        <v>0</v>
      </c>
      <c r="Y25" s="53">
        <f>SUM(V25:X25)</f>
        <v>77423.767543859663</v>
      </c>
      <c r="Z25" s="73">
        <v>74033.247923976625</v>
      </c>
      <c r="AA25" s="74">
        <v>74033.247923976625</v>
      </c>
      <c r="AC25" s="72"/>
      <c r="AD25" s="73"/>
      <c r="AE25" s="73"/>
      <c r="AF25" s="73"/>
      <c r="AG25" s="73"/>
      <c r="AH25" s="73"/>
      <c r="AI25" s="73"/>
      <c r="AJ25" s="73"/>
      <c r="AK25" s="73"/>
      <c r="AL25" s="74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</row>
    <row r="26" spans="1:60" ht="24.95" customHeight="1">
      <c r="A26" s="17"/>
      <c r="B26" s="6" t="s">
        <v>206</v>
      </c>
      <c r="C26" s="53">
        <v>319</v>
      </c>
      <c r="D26" s="53">
        <v>1803</v>
      </c>
      <c r="E26" s="53"/>
      <c r="F26" s="61">
        <f t="shared" si="14"/>
        <v>2122</v>
      </c>
      <c r="G26" s="53">
        <v>8658</v>
      </c>
      <c r="H26" s="211">
        <v>2122</v>
      </c>
      <c r="I26" s="53">
        <v>290771.03816438321</v>
      </c>
      <c r="J26" s="53">
        <v>145385.5190821916</v>
      </c>
      <c r="K26" s="51">
        <v>45023.985063013715</v>
      </c>
      <c r="L26" s="51">
        <v>216035.40028905615</v>
      </c>
      <c r="M26" s="51">
        <v>-15.763506849315078</v>
      </c>
      <c r="N26" s="88">
        <f t="shared" si="8"/>
        <v>261043.62184522054</v>
      </c>
      <c r="O26" s="88">
        <v>130204.37773151899</v>
      </c>
      <c r="P26" s="51">
        <v>284828.61894751183</v>
      </c>
      <c r="Q26" s="51">
        <v>134205.13662749546</v>
      </c>
      <c r="R26" s="51">
        <v>42401.67</v>
      </c>
      <c r="S26" s="51">
        <v>505429.39</v>
      </c>
      <c r="T26" s="51">
        <v>10318.57</v>
      </c>
      <c r="U26" s="73">
        <f>SUM(R26:T26)</f>
        <v>558149.63</v>
      </c>
      <c r="V26" s="73">
        <v>17755.934999999998</v>
      </c>
      <c r="W26" s="73">
        <v>233902.05499999999</v>
      </c>
      <c r="X26" s="73">
        <v>2317.5169999999998</v>
      </c>
      <c r="Y26" s="51">
        <f>SUM(V26:X26)</f>
        <v>253975.50699999998</v>
      </c>
      <c r="Z26" s="51">
        <v>512166.15</v>
      </c>
      <c r="AA26" s="109">
        <v>231714.76700000005</v>
      </c>
      <c r="AC26" s="108"/>
      <c r="AD26" s="51"/>
      <c r="AE26" s="51"/>
      <c r="AF26" s="51"/>
      <c r="AG26" s="51"/>
      <c r="AH26" s="51"/>
      <c r="AI26" s="51"/>
      <c r="AJ26" s="51"/>
      <c r="AK26" s="51"/>
      <c r="AL26" s="109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</row>
    <row r="27" spans="1:60" ht="24.95" customHeight="1" thickBot="1">
      <c r="A27" s="18"/>
      <c r="B27" s="36" t="s">
        <v>207</v>
      </c>
      <c r="C27" s="27"/>
      <c r="D27" s="99"/>
      <c r="E27" s="99"/>
      <c r="F27" s="61">
        <f>SUM(C27:E27)</f>
        <v>0</v>
      </c>
      <c r="G27" s="61"/>
      <c r="H27" s="42"/>
      <c r="I27" s="99"/>
      <c r="J27" s="99"/>
      <c r="K27" s="99"/>
      <c r="L27" s="99"/>
      <c r="M27" s="99"/>
      <c r="N27" s="66">
        <f t="shared" si="8"/>
        <v>0</v>
      </c>
      <c r="O27" s="99"/>
      <c r="P27" s="99"/>
      <c r="Q27" s="99"/>
      <c r="R27" s="99"/>
      <c r="S27" s="99"/>
      <c r="T27" s="99"/>
      <c r="U27" s="61">
        <f>SUM(R27:T27)</f>
        <v>0</v>
      </c>
      <c r="V27" s="99"/>
      <c r="W27" s="99"/>
      <c r="X27" s="99"/>
      <c r="Y27" s="51">
        <f>SUM(V27:X27)</f>
        <v>0</v>
      </c>
      <c r="Z27" s="99"/>
      <c r="AA27" s="100"/>
      <c r="AC27" s="104"/>
      <c r="AD27" s="99"/>
      <c r="AE27" s="99"/>
      <c r="AF27" s="99"/>
      <c r="AG27" s="99"/>
      <c r="AH27" s="99"/>
      <c r="AI27" s="99"/>
      <c r="AJ27" s="99"/>
      <c r="AK27" s="99"/>
      <c r="AL27" s="100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</row>
    <row r="28" spans="1:60" ht="24.95" customHeight="1" thickBot="1">
      <c r="A28" s="12" t="s">
        <v>208</v>
      </c>
      <c r="B28" s="3" t="s">
        <v>209</v>
      </c>
      <c r="C28" s="23"/>
      <c r="D28" s="91"/>
      <c r="E28" s="91"/>
      <c r="F28" s="59">
        <f>SUM(C28:E28)</f>
        <v>0</v>
      </c>
      <c r="G28" s="59"/>
      <c r="H28" s="45"/>
      <c r="I28" s="91"/>
      <c r="J28" s="91"/>
      <c r="K28" s="91"/>
      <c r="L28" s="91"/>
      <c r="M28" s="91"/>
      <c r="N28" s="91">
        <f t="shared" si="8"/>
        <v>0</v>
      </c>
      <c r="O28" s="91"/>
      <c r="P28" s="91"/>
      <c r="Q28" s="91"/>
      <c r="R28" s="91"/>
      <c r="S28" s="91"/>
      <c r="T28" s="91"/>
      <c r="U28" s="59">
        <f>SUM(R28:T28)</f>
        <v>0</v>
      </c>
      <c r="V28" s="91"/>
      <c r="W28" s="91"/>
      <c r="X28" s="91"/>
      <c r="Y28" s="59">
        <f>SUM(V28:X28)</f>
        <v>0</v>
      </c>
      <c r="Z28" s="91"/>
      <c r="AA28" s="92"/>
      <c r="AC28" s="90"/>
      <c r="AD28" s="91"/>
      <c r="AE28" s="91"/>
      <c r="AF28" s="91"/>
      <c r="AG28" s="91"/>
      <c r="AH28" s="91"/>
      <c r="AI28" s="91"/>
      <c r="AJ28" s="91"/>
      <c r="AK28" s="91"/>
      <c r="AL28" s="92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</row>
    <row r="29" spans="1:60" ht="24.95" customHeight="1" thickBot="1">
      <c r="A29" s="19" t="s">
        <v>210</v>
      </c>
      <c r="B29" s="37" t="s">
        <v>211</v>
      </c>
      <c r="C29" s="28"/>
      <c r="D29" s="13"/>
      <c r="E29" s="13"/>
      <c r="F29" s="62">
        <f>SUM(C29:E29)</f>
        <v>0</v>
      </c>
      <c r="G29" s="62"/>
      <c r="H29" s="46"/>
      <c r="I29" s="13"/>
      <c r="J29" s="13"/>
      <c r="K29" s="13"/>
      <c r="L29" s="13"/>
      <c r="M29" s="13"/>
      <c r="N29" s="66">
        <f t="shared" si="8"/>
        <v>0</v>
      </c>
      <c r="O29" s="13"/>
      <c r="P29" s="13"/>
      <c r="Q29" s="13"/>
      <c r="R29" s="13"/>
      <c r="S29" s="13"/>
      <c r="T29" s="13"/>
      <c r="U29" s="62">
        <f>SUM(R29:T29)</f>
        <v>0</v>
      </c>
      <c r="V29" s="13"/>
      <c r="W29" s="13"/>
      <c r="X29" s="13"/>
      <c r="Y29" s="62">
        <f>SUM(V29:X29)</f>
        <v>0</v>
      </c>
      <c r="Z29" s="13"/>
      <c r="AA29" s="20"/>
      <c r="AC29" s="48"/>
      <c r="AD29" s="13"/>
      <c r="AE29" s="13"/>
      <c r="AF29" s="13"/>
      <c r="AG29" s="13"/>
      <c r="AH29" s="13"/>
      <c r="AI29" s="13"/>
      <c r="AJ29" s="13"/>
      <c r="AK29" s="13"/>
      <c r="AL29" s="20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</row>
    <row r="30" spans="1:60" ht="39" thickBot="1">
      <c r="A30" s="12" t="s">
        <v>212</v>
      </c>
      <c r="B30" s="3" t="s">
        <v>213</v>
      </c>
      <c r="C30" s="25">
        <f>SUM(C31:C32)</f>
        <v>0</v>
      </c>
      <c r="D30" s="94">
        <f>SUM(D31:D32)</f>
        <v>0</v>
      </c>
      <c r="E30" s="94">
        <f>SUM(E31:E32)</f>
        <v>0</v>
      </c>
      <c r="F30" s="60">
        <f>SUM(F31:F32)</f>
        <v>0</v>
      </c>
      <c r="G30" s="60">
        <f>SUM(G31:G32)</f>
        <v>0</v>
      </c>
      <c r="H30" s="41"/>
      <c r="I30" s="94">
        <f t="shared" ref="I30:AA30" si="15">SUM(I31:I32)</f>
        <v>0</v>
      </c>
      <c r="J30" s="94">
        <f t="shared" si="15"/>
        <v>0</v>
      </c>
      <c r="K30" s="94">
        <f t="shared" si="15"/>
        <v>0</v>
      </c>
      <c r="L30" s="94">
        <f t="shared" si="15"/>
        <v>0</v>
      </c>
      <c r="M30" s="94">
        <f>SUM(M31:M32)</f>
        <v>0</v>
      </c>
      <c r="N30" s="65">
        <f>SUM(K30:M30)</f>
        <v>0</v>
      </c>
      <c r="O30" s="94">
        <f t="shared" si="15"/>
        <v>0</v>
      </c>
      <c r="P30" s="94">
        <f t="shared" si="15"/>
        <v>0</v>
      </c>
      <c r="Q30" s="94">
        <f t="shared" si="15"/>
        <v>0</v>
      </c>
      <c r="R30" s="94">
        <f t="shared" si="15"/>
        <v>0</v>
      </c>
      <c r="S30" s="94">
        <f t="shared" si="15"/>
        <v>0</v>
      </c>
      <c r="T30" s="94">
        <f t="shared" si="15"/>
        <v>0</v>
      </c>
      <c r="U30" s="60">
        <f>SUM(U31:U32)</f>
        <v>0</v>
      </c>
      <c r="V30" s="94">
        <f t="shared" si="15"/>
        <v>0</v>
      </c>
      <c r="W30" s="94">
        <f t="shared" si="15"/>
        <v>0</v>
      </c>
      <c r="X30" s="94">
        <f t="shared" si="15"/>
        <v>0</v>
      </c>
      <c r="Y30" s="60">
        <f>SUM(Y31:Y32)</f>
        <v>0</v>
      </c>
      <c r="Z30" s="94">
        <f t="shared" si="15"/>
        <v>0</v>
      </c>
      <c r="AA30" s="95">
        <f t="shared" si="15"/>
        <v>0</v>
      </c>
      <c r="AC30" s="93">
        <f t="shared" ref="AC30:AL30" si="16">SUM(AC31:AC32)</f>
        <v>0</v>
      </c>
      <c r="AD30" s="94">
        <f t="shared" si="16"/>
        <v>0</v>
      </c>
      <c r="AE30" s="94">
        <f t="shared" si="16"/>
        <v>0</v>
      </c>
      <c r="AF30" s="94">
        <f t="shared" si="16"/>
        <v>0</v>
      </c>
      <c r="AG30" s="94">
        <f t="shared" si="16"/>
        <v>0</v>
      </c>
      <c r="AH30" s="94">
        <f t="shared" si="16"/>
        <v>0</v>
      </c>
      <c r="AI30" s="94">
        <f t="shared" si="16"/>
        <v>0</v>
      </c>
      <c r="AJ30" s="94">
        <f t="shared" si="16"/>
        <v>0</v>
      </c>
      <c r="AK30" s="94">
        <f t="shared" si="16"/>
        <v>0</v>
      </c>
      <c r="AL30" s="95">
        <f t="shared" si="16"/>
        <v>0</v>
      </c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</row>
    <row r="31" spans="1:60" ht="30">
      <c r="A31" s="16"/>
      <c r="B31" s="5" t="s">
        <v>214</v>
      </c>
      <c r="C31" s="29"/>
      <c r="D31" s="52"/>
      <c r="E31" s="52"/>
      <c r="F31" s="52">
        <f>SUM(C31:E31)</f>
        <v>0</v>
      </c>
      <c r="G31" s="52"/>
      <c r="H31" s="40"/>
      <c r="I31" s="52"/>
      <c r="J31" s="52"/>
      <c r="K31" s="52"/>
      <c r="L31" s="52"/>
      <c r="M31" s="52"/>
      <c r="N31" s="66">
        <f t="shared" si="8"/>
        <v>0</v>
      </c>
      <c r="O31" s="52"/>
      <c r="P31" s="52"/>
      <c r="Q31" s="52"/>
      <c r="R31" s="52"/>
      <c r="S31" s="52"/>
      <c r="T31" s="52"/>
      <c r="U31" s="52">
        <f>SUM(R31:T31)</f>
        <v>0</v>
      </c>
      <c r="V31" s="52"/>
      <c r="W31" s="52"/>
      <c r="X31" s="52"/>
      <c r="Y31" s="52">
        <f>SUM(V31:X31)</f>
        <v>0</v>
      </c>
      <c r="Z31" s="52"/>
      <c r="AA31" s="111"/>
      <c r="AC31" s="110"/>
      <c r="AD31" s="52"/>
      <c r="AE31" s="52"/>
      <c r="AF31" s="52"/>
      <c r="AG31" s="52"/>
      <c r="AH31" s="52"/>
      <c r="AI31" s="52"/>
      <c r="AJ31" s="52"/>
      <c r="AK31" s="52"/>
      <c r="AL31" s="111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</row>
    <row r="32" spans="1:60" ht="45.75" thickBot="1">
      <c r="A32" s="18"/>
      <c r="B32" s="36" t="s">
        <v>215</v>
      </c>
      <c r="C32" s="24"/>
      <c r="D32" s="50"/>
      <c r="E32" s="50"/>
      <c r="F32" s="50">
        <f>SUM(C32:E32)</f>
        <v>0</v>
      </c>
      <c r="G32" s="50"/>
      <c r="H32" s="107"/>
      <c r="I32" s="50"/>
      <c r="J32" s="50"/>
      <c r="K32" s="50"/>
      <c r="L32" s="50"/>
      <c r="M32" s="50"/>
      <c r="N32" s="66">
        <f>SUM(K32:M32)</f>
        <v>0</v>
      </c>
      <c r="O32" s="50"/>
      <c r="P32" s="50"/>
      <c r="Q32" s="50"/>
      <c r="R32" s="50"/>
      <c r="S32" s="50"/>
      <c r="T32" s="50"/>
      <c r="U32" s="50">
        <f>SUM(R32:T32)</f>
        <v>0</v>
      </c>
      <c r="V32" s="50"/>
      <c r="W32" s="50"/>
      <c r="X32" s="50"/>
      <c r="Y32" s="50">
        <f>SUM(V32:X32)</f>
        <v>0</v>
      </c>
      <c r="Z32" s="50"/>
      <c r="AA32" s="113"/>
      <c r="AC32" s="112"/>
      <c r="AD32" s="50"/>
      <c r="AE32" s="50"/>
      <c r="AF32" s="50"/>
      <c r="AG32" s="50"/>
      <c r="AH32" s="50"/>
      <c r="AI32" s="50"/>
      <c r="AJ32" s="50"/>
      <c r="AK32" s="50"/>
      <c r="AL32" s="113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</row>
    <row r="33" spans="1:60" ht="26.25" thickBot="1">
      <c r="A33" s="12" t="s">
        <v>216</v>
      </c>
      <c r="B33" s="3" t="s">
        <v>217</v>
      </c>
      <c r="C33" s="23"/>
      <c r="D33" s="91"/>
      <c r="E33" s="91"/>
      <c r="F33" s="59">
        <f>SUM(C33:E33)</f>
        <v>0</v>
      </c>
      <c r="G33" s="59"/>
      <c r="H33" s="91"/>
      <c r="I33" s="91"/>
      <c r="J33" s="91"/>
      <c r="K33" s="91"/>
      <c r="L33" s="91"/>
      <c r="M33" s="91"/>
      <c r="N33" s="91">
        <f t="shared" si="8"/>
        <v>0</v>
      </c>
      <c r="O33" s="91"/>
      <c r="P33" s="91"/>
      <c r="Q33" s="91"/>
      <c r="R33" s="91"/>
      <c r="S33" s="91"/>
      <c r="T33" s="91"/>
      <c r="U33" s="59">
        <f>SUM(R33:T33)</f>
        <v>0</v>
      </c>
      <c r="V33" s="91"/>
      <c r="W33" s="91"/>
      <c r="X33" s="91"/>
      <c r="Y33" s="59">
        <f>SUM(V33:X33)</f>
        <v>0</v>
      </c>
      <c r="Z33" s="91"/>
      <c r="AA33" s="92"/>
      <c r="AC33" s="90"/>
      <c r="AD33" s="91"/>
      <c r="AE33" s="91"/>
      <c r="AF33" s="91"/>
      <c r="AG33" s="91"/>
      <c r="AH33" s="91"/>
      <c r="AI33" s="91"/>
      <c r="AJ33" s="91"/>
      <c r="AK33" s="91"/>
      <c r="AL33" s="92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</row>
    <row r="34" spans="1:60" ht="39" thickBot="1">
      <c r="A34" s="12" t="s">
        <v>218</v>
      </c>
      <c r="B34" s="3" t="s">
        <v>219</v>
      </c>
      <c r="C34" s="25">
        <f>SUM(C35:C36)</f>
        <v>0</v>
      </c>
      <c r="D34" s="94">
        <f>SUM(D35:D36)</f>
        <v>0</v>
      </c>
      <c r="E34" s="94">
        <f>SUM(E35:E36)</f>
        <v>0</v>
      </c>
      <c r="F34" s="60">
        <f>SUM(F35:F36)</f>
        <v>0</v>
      </c>
      <c r="G34" s="60">
        <f>SUM(G35:G36)</f>
        <v>0</v>
      </c>
      <c r="H34" s="42"/>
      <c r="I34" s="94">
        <f t="shared" ref="I34:AA34" si="17">SUM(I35:I36)</f>
        <v>0</v>
      </c>
      <c r="J34" s="94">
        <f t="shared" si="17"/>
        <v>0</v>
      </c>
      <c r="K34" s="94">
        <f t="shared" si="17"/>
        <v>0</v>
      </c>
      <c r="L34" s="94">
        <f t="shared" si="17"/>
        <v>0</v>
      </c>
      <c r="M34" s="94">
        <f t="shared" si="17"/>
        <v>0</v>
      </c>
      <c r="N34" s="94">
        <f>SUM(K34:M34)</f>
        <v>0</v>
      </c>
      <c r="O34" s="94">
        <f t="shared" si="17"/>
        <v>0</v>
      </c>
      <c r="P34" s="94">
        <f t="shared" si="17"/>
        <v>0</v>
      </c>
      <c r="Q34" s="94">
        <f t="shared" si="17"/>
        <v>0</v>
      </c>
      <c r="R34" s="94">
        <f t="shared" si="17"/>
        <v>0</v>
      </c>
      <c r="S34" s="94">
        <f t="shared" si="17"/>
        <v>0</v>
      </c>
      <c r="T34" s="94">
        <f t="shared" si="17"/>
        <v>0</v>
      </c>
      <c r="U34" s="60">
        <f t="shared" si="17"/>
        <v>0</v>
      </c>
      <c r="V34" s="94">
        <f t="shared" si="17"/>
        <v>0</v>
      </c>
      <c r="W34" s="94">
        <f t="shared" si="17"/>
        <v>0</v>
      </c>
      <c r="X34" s="94">
        <f t="shared" si="17"/>
        <v>0</v>
      </c>
      <c r="Y34" s="60">
        <f t="shared" si="17"/>
        <v>0</v>
      </c>
      <c r="Z34" s="94">
        <f t="shared" si="17"/>
        <v>0</v>
      </c>
      <c r="AA34" s="95">
        <f t="shared" si="17"/>
        <v>0</v>
      </c>
      <c r="AC34" s="93">
        <f t="shared" ref="AC34:AL34" si="18">SUM(AC35:AC36)</f>
        <v>0</v>
      </c>
      <c r="AD34" s="94">
        <f t="shared" si="18"/>
        <v>0</v>
      </c>
      <c r="AE34" s="94">
        <f t="shared" si="18"/>
        <v>0</v>
      </c>
      <c r="AF34" s="94">
        <f t="shared" si="18"/>
        <v>0</v>
      </c>
      <c r="AG34" s="94">
        <f t="shared" si="18"/>
        <v>0</v>
      </c>
      <c r="AH34" s="94">
        <f t="shared" si="18"/>
        <v>0</v>
      </c>
      <c r="AI34" s="94">
        <f t="shared" si="18"/>
        <v>0</v>
      </c>
      <c r="AJ34" s="94">
        <f t="shared" si="18"/>
        <v>0</v>
      </c>
      <c r="AK34" s="94">
        <f t="shared" si="18"/>
        <v>0</v>
      </c>
      <c r="AL34" s="95">
        <f t="shared" si="18"/>
        <v>0</v>
      </c>
      <c r="AM34" s="197"/>
      <c r="AN34" s="197"/>
      <c r="AO34" s="197"/>
      <c r="AP34" s="197"/>
      <c r="AQ34" s="197"/>
      <c r="AR34" s="197"/>
      <c r="AS34" s="197"/>
      <c r="AT34" s="197"/>
      <c r="AU34" s="197"/>
      <c r="AV34" s="197"/>
      <c r="AW34" s="197"/>
      <c r="AX34" s="197"/>
      <c r="AY34" s="197"/>
      <c r="AZ34" s="197"/>
      <c r="BA34" s="197"/>
      <c r="BB34" s="197"/>
      <c r="BC34" s="197"/>
      <c r="BD34" s="197"/>
      <c r="BE34" s="197"/>
      <c r="BF34" s="197"/>
      <c r="BG34" s="197"/>
      <c r="BH34" s="197"/>
    </row>
    <row r="35" spans="1:60" ht="30">
      <c r="A35" s="16"/>
      <c r="B35" s="7" t="s">
        <v>220</v>
      </c>
      <c r="C35" s="22"/>
      <c r="D35" s="85"/>
      <c r="E35" s="85"/>
      <c r="F35" s="57">
        <f>SUM(C35:E35)</f>
        <v>0</v>
      </c>
      <c r="G35" s="57"/>
      <c r="H35" s="43"/>
      <c r="I35" s="85"/>
      <c r="J35" s="85"/>
      <c r="K35" s="85"/>
      <c r="L35" s="85"/>
      <c r="M35" s="85"/>
      <c r="N35" s="85">
        <f t="shared" si="8"/>
        <v>0</v>
      </c>
      <c r="O35" s="85"/>
      <c r="P35" s="85"/>
      <c r="Q35" s="85"/>
      <c r="R35" s="85"/>
      <c r="S35" s="85"/>
      <c r="T35" s="85"/>
      <c r="U35" s="57">
        <f>SUM(R35:T35)</f>
        <v>0</v>
      </c>
      <c r="V35" s="85"/>
      <c r="W35" s="85"/>
      <c r="X35" s="85"/>
      <c r="Y35" s="57">
        <f>SUM(V35:X35)</f>
        <v>0</v>
      </c>
      <c r="Z35" s="85"/>
      <c r="AA35" s="86"/>
      <c r="AC35" s="84"/>
      <c r="AD35" s="85"/>
      <c r="AE35" s="85"/>
      <c r="AF35" s="85"/>
      <c r="AG35" s="85"/>
      <c r="AH35" s="85"/>
      <c r="AI35" s="85"/>
      <c r="AJ35" s="85"/>
      <c r="AK35" s="85"/>
      <c r="AL35" s="86"/>
      <c r="AM35" s="197"/>
      <c r="AN35" s="197"/>
      <c r="AO35" s="197"/>
      <c r="AP35" s="197"/>
      <c r="AQ35" s="197"/>
      <c r="AR35" s="197"/>
      <c r="AS35" s="197"/>
      <c r="AT35" s="197"/>
      <c r="AU35" s="197"/>
      <c r="AV35" s="197"/>
      <c r="AW35" s="197"/>
      <c r="AX35" s="197"/>
      <c r="AY35" s="197"/>
      <c r="AZ35" s="197"/>
      <c r="BA35" s="197"/>
      <c r="BB35" s="197"/>
      <c r="BC35" s="197"/>
      <c r="BD35" s="197"/>
      <c r="BE35" s="197"/>
      <c r="BF35" s="197"/>
      <c r="BG35" s="197"/>
      <c r="BH35" s="197"/>
    </row>
    <row r="36" spans="1:60" ht="45.75" thickBot="1">
      <c r="A36" s="18"/>
      <c r="B36" s="36" t="s">
        <v>221</v>
      </c>
      <c r="C36" s="24"/>
      <c r="D36" s="50"/>
      <c r="E36" s="50"/>
      <c r="F36" s="50">
        <f>SUM(C36:E36)</f>
        <v>0</v>
      </c>
      <c r="G36" s="50"/>
      <c r="H36" s="47"/>
      <c r="I36" s="50"/>
      <c r="J36" s="50"/>
      <c r="K36" s="50"/>
      <c r="L36" s="50"/>
      <c r="M36" s="50"/>
      <c r="N36" s="50">
        <f t="shared" si="8"/>
        <v>0</v>
      </c>
      <c r="O36" s="50"/>
      <c r="P36" s="50"/>
      <c r="Q36" s="50"/>
      <c r="R36" s="50"/>
      <c r="S36" s="50"/>
      <c r="T36" s="50"/>
      <c r="U36" s="50">
        <f>SUM(R36:T36)</f>
        <v>0</v>
      </c>
      <c r="V36" s="50"/>
      <c r="W36" s="50"/>
      <c r="X36" s="50"/>
      <c r="Y36" s="50">
        <f>SUM(V36:X36)</f>
        <v>0</v>
      </c>
      <c r="Z36" s="50"/>
      <c r="AA36" s="113"/>
      <c r="AC36" s="112"/>
      <c r="AD36" s="50"/>
      <c r="AE36" s="50"/>
      <c r="AF36" s="50"/>
      <c r="AG36" s="50"/>
      <c r="AH36" s="50"/>
      <c r="AI36" s="50"/>
      <c r="AJ36" s="50"/>
      <c r="AK36" s="50"/>
      <c r="AL36" s="113"/>
      <c r="AM36" s="197"/>
      <c r="AN36" s="197"/>
      <c r="AO36" s="197"/>
      <c r="AP36" s="197"/>
      <c r="AQ36" s="197"/>
      <c r="AR36" s="197"/>
      <c r="AS36" s="197"/>
      <c r="AT36" s="197"/>
      <c r="AU36" s="197"/>
      <c r="AV36" s="197"/>
      <c r="AW36" s="197"/>
      <c r="AX36" s="197"/>
      <c r="AY36" s="197"/>
      <c r="AZ36" s="197"/>
      <c r="BA36" s="197"/>
      <c r="BB36" s="197"/>
      <c r="BC36" s="197"/>
      <c r="BD36" s="197"/>
      <c r="BE36" s="197"/>
      <c r="BF36" s="197"/>
      <c r="BG36" s="197"/>
      <c r="BH36" s="197"/>
    </row>
    <row r="37" spans="1:60" ht="15.75" thickBot="1">
      <c r="A37" s="12" t="s">
        <v>222</v>
      </c>
      <c r="B37" s="3" t="s">
        <v>223</v>
      </c>
      <c r="C37" s="97">
        <v>19</v>
      </c>
      <c r="D37" s="97"/>
      <c r="E37" s="97"/>
      <c r="F37" s="97">
        <f t="shared" ref="F37:F38" si="19">SUM(C37:E37)</f>
        <v>19</v>
      </c>
      <c r="G37" s="97">
        <v>10</v>
      </c>
      <c r="H37" s="44"/>
      <c r="I37" s="97">
        <v>2311.2046499999997</v>
      </c>
      <c r="J37" s="97">
        <v>1848.9637199999997</v>
      </c>
      <c r="K37" s="97">
        <v>2311.2046499999997</v>
      </c>
      <c r="L37" s="97"/>
      <c r="M37" s="97"/>
      <c r="N37" s="97">
        <f t="shared" si="8"/>
        <v>2311.2046499999997</v>
      </c>
      <c r="O37" s="97">
        <v>1848.9637199999997</v>
      </c>
      <c r="P37" s="97">
        <v>2538.2282148624072</v>
      </c>
      <c r="Q37" s="97">
        <v>507.64564297251468</v>
      </c>
      <c r="R37" s="97"/>
      <c r="S37" s="97"/>
      <c r="T37" s="97"/>
      <c r="U37" s="63">
        <f>SUM(R37:T37)</f>
        <v>0</v>
      </c>
      <c r="V37" s="97"/>
      <c r="W37" s="97"/>
      <c r="X37" s="97"/>
      <c r="Y37" s="63">
        <f>SUM(V37:X37)</f>
        <v>0</v>
      </c>
      <c r="Z37" s="97"/>
      <c r="AA37" s="98"/>
      <c r="AC37" s="96"/>
      <c r="AD37" s="97"/>
      <c r="AE37" s="97"/>
      <c r="AF37" s="97"/>
      <c r="AG37" s="97"/>
      <c r="AH37" s="97"/>
      <c r="AI37" s="97"/>
      <c r="AJ37" s="97"/>
      <c r="AK37" s="97"/>
      <c r="AL37" s="98"/>
      <c r="AM37" s="197"/>
      <c r="AN37" s="197"/>
      <c r="AO37" s="197"/>
      <c r="AP37" s="197"/>
      <c r="AQ37" s="197"/>
      <c r="AR37" s="197"/>
      <c r="AS37" s="197"/>
      <c r="AT37" s="197"/>
      <c r="AU37" s="197"/>
      <c r="AV37" s="197"/>
      <c r="AW37" s="197"/>
      <c r="AX37" s="197"/>
      <c r="AY37" s="197"/>
      <c r="AZ37" s="197"/>
      <c r="BA37" s="197"/>
      <c r="BB37" s="197"/>
      <c r="BC37" s="197"/>
      <c r="BD37" s="197"/>
      <c r="BE37" s="197"/>
      <c r="BF37" s="197"/>
      <c r="BG37" s="197"/>
      <c r="BH37" s="197"/>
    </row>
    <row r="38" spans="1:60" ht="26.25" thickBot="1">
      <c r="A38" s="12" t="s">
        <v>224</v>
      </c>
      <c r="B38" s="3" t="s">
        <v>225</v>
      </c>
      <c r="C38" s="23">
        <v>17</v>
      </c>
      <c r="D38" s="91"/>
      <c r="E38" s="91"/>
      <c r="F38" s="50">
        <f t="shared" si="19"/>
        <v>17</v>
      </c>
      <c r="G38" s="59">
        <v>355</v>
      </c>
      <c r="H38" s="45"/>
      <c r="I38" s="91">
        <v>4453.9799999999996</v>
      </c>
      <c r="J38" s="91">
        <v>3563.1839999999997</v>
      </c>
      <c r="K38" s="91">
        <v>4453.9799999999996</v>
      </c>
      <c r="L38" s="91"/>
      <c r="M38" s="91"/>
      <c r="N38" s="91">
        <f t="shared" si="8"/>
        <v>4453.9799999999996</v>
      </c>
      <c r="O38" s="91">
        <v>3563.1839999999997</v>
      </c>
      <c r="P38" s="91">
        <v>29939.172886593326</v>
      </c>
      <c r="Q38" s="91">
        <v>5652.2836120874126</v>
      </c>
      <c r="R38" s="91"/>
      <c r="S38" s="91"/>
      <c r="T38" s="91"/>
      <c r="U38" s="59">
        <f>SUM(R38:T38)</f>
        <v>0</v>
      </c>
      <c r="V38" s="91"/>
      <c r="W38" s="91"/>
      <c r="X38" s="91"/>
      <c r="Y38" s="59">
        <f>SUM(V38:X38)</f>
        <v>0</v>
      </c>
      <c r="Z38" s="91"/>
      <c r="AA38" s="92"/>
      <c r="AC38" s="90"/>
      <c r="AD38" s="91"/>
      <c r="AE38" s="91"/>
      <c r="AF38" s="91"/>
      <c r="AG38" s="91"/>
      <c r="AH38" s="91"/>
      <c r="AI38" s="91"/>
      <c r="AJ38" s="91"/>
      <c r="AK38" s="91"/>
      <c r="AL38" s="92"/>
      <c r="AM38" s="197"/>
      <c r="AN38" s="197"/>
      <c r="AO38" s="197"/>
      <c r="AP38" s="197"/>
      <c r="AQ38" s="197"/>
      <c r="AR38" s="197"/>
      <c r="AS38" s="197"/>
      <c r="AT38" s="197"/>
      <c r="AU38" s="197"/>
      <c r="AV38" s="197"/>
      <c r="AW38" s="197"/>
      <c r="AX38" s="197"/>
      <c r="AY38" s="197"/>
      <c r="AZ38" s="197"/>
      <c r="BA38" s="197"/>
      <c r="BB38" s="197"/>
      <c r="BC38" s="197"/>
      <c r="BD38" s="197"/>
      <c r="BE38" s="197"/>
      <c r="BF38" s="197"/>
      <c r="BG38" s="197"/>
      <c r="BH38" s="197"/>
    </row>
    <row r="39" spans="1:60" ht="15.75" thickBot="1">
      <c r="A39" s="12" t="s">
        <v>226</v>
      </c>
      <c r="B39" s="3" t="s">
        <v>227</v>
      </c>
      <c r="C39" s="23"/>
      <c r="D39" s="91"/>
      <c r="E39" s="91"/>
      <c r="F39" s="59">
        <f>SUM(C39:E39)</f>
        <v>0</v>
      </c>
      <c r="G39" s="59"/>
      <c r="H39" s="45"/>
      <c r="I39" s="91"/>
      <c r="J39" s="91"/>
      <c r="K39" s="91"/>
      <c r="L39" s="91"/>
      <c r="M39" s="91"/>
      <c r="N39" s="91">
        <f t="shared" si="8"/>
        <v>0</v>
      </c>
      <c r="O39" s="91"/>
      <c r="P39" s="91"/>
      <c r="Q39" s="91"/>
      <c r="R39" s="91"/>
      <c r="S39" s="91"/>
      <c r="T39" s="91"/>
      <c r="U39" s="59">
        <f>SUM(R39:T39)</f>
        <v>0</v>
      </c>
      <c r="V39" s="91"/>
      <c r="W39" s="91"/>
      <c r="X39" s="91"/>
      <c r="Y39" s="59">
        <f>SUM(V39:X39)</f>
        <v>0</v>
      </c>
      <c r="Z39" s="91"/>
      <c r="AA39" s="92"/>
      <c r="AC39" s="90"/>
      <c r="AD39" s="91"/>
      <c r="AE39" s="91"/>
      <c r="AF39" s="91"/>
      <c r="AG39" s="91"/>
      <c r="AH39" s="91"/>
      <c r="AI39" s="91"/>
      <c r="AJ39" s="91"/>
      <c r="AK39" s="91"/>
      <c r="AL39" s="92"/>
      <c r="AM39" s="197"/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7"/>
      <c r="AZ39" s="197"/>
      <c r="BA39" s="197"/>
      <c r="BB39" s="197"/>
      <c r="BC39" s="197"/>
      <c r="BD39" s="197"/>
      <c r="BE39" s="197"/>
      <c r="BF39" s="197"/>
      <c r="BG39" s="197"/>
      <c r="BH39" s="197"/>
    </row>
    <row r="40" spans="1:60" ht="15.75" thickBot="1">
      <c r="A40" s="12" t="s">
        <v>228</v>
      </c>
      <c r="B40" s="3" t="s">
        <v>229</v>
      </c>
      <c r="C40" s="21">
        <f>SUM(C41:C43)</f>
        <v>0</v>
      </c>
      <c r="D40" s="70">
        <f>SUM(D41:D43)</f>
        <v>0</v>
      </c>
      <c r="E40" s="70">
        <f>SUM(E41:E43)</f>
        <v>0</v>
      </c>
      <c r="F40" s="56">
        <f>SUM(F41:F43)</f>
        <v>0</v>
      </c>
      <c r="G40" s="56">
        <f>SUM(G41:G43)</f>
        <v>0</v>
      </c>
      <c r="H40" s="45"/>
      <c r="I40" s="70">
        <f t="shared" ref="I40:AA40" si="20">SUM(I41:I43)</f>
        <v>0</v>
      </c>
      <c r="J40" s="70">
        <f t="shared" si="20"/>
        <v>0</v>
      </c>
      <c r="K40" s="70">
        <f t="shared" si="20"/>
        <v>0</v>
      </c>
      <c r="L40" s="70">
        <f t="shared" si="20"/>
        <v>0</v>
      </c>
      <c r="M40" s="70">
        <f t="shared" si="20"/>
        <v>0</v>
      </c>
      <c r="N40" s="70">
        <f t="shared" si="8"/>
        <v>0</v>
      </c>
      <c r="O40" s="70">
        <f t="shared" si="20"/>
        <v>0</v>
      </c>
      <c r="P40" s="70">
        <f t="shared" si="20"/>
        <v>0</v>
      </c>
      <c r="Q40" s="70">
        <f t="shared" si="20"/>
        <v>0</v>
      </c>
      <c r="R40" s="70">
        <f t="shared" si="20"/>
        <v>0</v>
      </c>
      <c r="S40" s="70">
        <f t="shared" si="20"/>
        <v>0</v>
      </c>
      <c r="T40" s="70">
        <f t="shared" si="20"/>
        <v>0</v>
      </c>
      <c r="U40" s="56">
        <f t="shared" si="20"/>
        <v>0</v>
      </c>
      <c r="V40" s="70">
        <f t="shared" si="20"/>
        <v>0</v>
      </c>
      <c r="W40" s="70">
        <f t="shared" si="20"/>
        <v>0</v>
      </c>
      <c r="X40" s="70">
        <f t="shared" si="20"/>
        <v>0</v>
      </c>
      <c r="Y40" s="56">
        <f t="shared" si="20"/>
        <v>0</v>
      </c>
      <c r="Z40" s="70">
        <f t="shared" si="20"/>
        <v>0</v>
      </c>
      <c r="AA40" s="71">
        <f t="shared" si="20"/>
        <v>0</v>
      </c>
      <c r="AC40" s="69">
        <f t="shared" ref="AC40:AL40" si="21">SUM(AC41:AC43)</f>
        <v>0</v>
      </c>
      <c r="AD40" s="70">
        <f t="shared" si="21"/>
        <v>0</v>
      </c>
      <c r="AE40" s="70">
        <f t="shared" si="21"/>
        <v>0</v>
      </c>
      <c r="AF40" s="70">
        <f t="shared" si="21"/>
        <v>0</v>
      </c>
      <c r="AG40" s="70">
        <f t="shared" si="21"/>
        <v>0</v>
      </c>
      <c r="AH40" s="70">
        <f t="shared" si="21"/>
        <v>0</v>
      </c>
      <c r="AI40" s="70">
        <f t="shared" si="21"/>
        <v>0</v>
      </c>
      <c r="AJ40" s="70">
        <f t="shared" si="21"/>
        <v>0</v>
      </c>
      <c r="AK40" s="70">
        <f t="shared" si="21"/>
        <v>0</v>
      </c>
      <c r="AL40" s="71">
        <f t="shared" si="21"/>
        <v>0</v>
      </c>
      <c r="AM40" s="197"/>
      <c r="AN40" s="197"/>
      <c r="AO40" s="197"/>
      <c r="AP40" s="197"/>
      <c r="AQ40" s="197"/>
      <c r="AR40" s="197"/>
      <c r="AS40" s="197"/>
      <c r="AT40" s="197"/>
      <c r="AU40" s="197"/>
      <c r="AV40" s="197"/>
      <c r="AW40" s="197"/>
      <c r="AX40" s="197"/>
      <c r="AY40" s="197"/>
      <c r="AZ40" s="197"/>
      <c r="BA40" s="197"/>
      <c r="BB40" s="197"/>
      <c r="BC40" s="197"/>
      <c r="BD40" s="197"/>
      <c r="BE40" s="197"/>
      <c r="BF40" s="197"/>
      <c r="BG40" s="197"/>
      <c r="BH40" s="197"/>
    </row>
    <row r="41" spans="1:60" ht="45">
      <c r="A41" s="16"/>
      <c r="B41" s="8" t="s">
        <v>230</v>
      </c>
      <c r="C41" s="31"/>
      <c r="D41" s="102"/>
      <c r="E41" s="102"/>
      <c r="F41" s="64">
        <f>SUM(C41:E41)</f>
        <v>0</v>
      </c>
      <c r="G41" s="64"/>
      <c r="H41" s="43"/>
      <c r="I41" s="102"/>
      <c r="J41" s="102"/>
      <c r="K41" s="102"/>
      <c r="L41" s="102"/>
      <c r="M41" s="102"/>
      <c r="N41" s="102">
        <f t="shared" si="8"/>
        <v>0</v>
      </c>
      <c r="O41" s="102"/>
      <c r="P41" s="102"/>
      <c r="Q41" s="102"/>
      <c r="R41" s="102"/>
      <c r="S41" s="102"/>
      <c r="T41" s="102"/>
      <c r="U41" s="64">
        <f>SUM(R41:T41)</f>
        <v>0</v>
      </c>
      <c r="V41" s="102"/>
      <c r="W41" s="102"/>
      <c r="X41" s="102"/>
      <c r="Y41" s="64">
        <f>SUM(V41:X41)</f>
        <v>0</v>
      </c>
      <c r="Z41" s="102"/>
      <c r="AA41" s="103"/>
      <c r="AC41" s="101"/>
      <c r="AD41" s="102"/>
      <c r="AE41" s="102"/>
      <c r="AF41" s="102"/>
      <c r="AG41" s="102"/>
      <c r="AH41" s="102"/>
      <c r="AI41" s="102"/>
      <c r="AJ41" s="102"/>
      <c r="AK41" s="102"/>
      <c r="AL41" s="103"/>
      <c r="AM41" s="197"/>
      <c r="AN41" s="197"/>
      <c r="AO41" s="197"/>
      <c r="AP41" s="197"/>
      <c r="AQ41" s="197"/>
      <c r="AR41" s="197"/>
      <c r="AS41" s="197"/>
      <c r="AT41" s="197"/>
      <c r="AU41" s="197"/>
      <c r="AV41" s="197"/>
      <c r="AW41" s="197"/>
      <c r="AX41" s="197"/>
      <c r="AY41" s="197"/>
      <c r="AZ41" s="197"/>
      <c r="BA41" s="197"/>
      <c r="BB41" s="197"/>
      <c r="BC41" s="197"/>
      <c r="BD41" s="197"/>
      <c r="BE41" s="197"/>
      <c r="BF41" s="197"/>
      <c r="BG41" s="197"/>
      <c r="BH41" s="197"/>
    </row>
    <row r="42" spans="1:60" ht="30">
      <c r="A42" s="17"/>
      <c r="B42" s="6" t="s">
        <v>231</v>
      </c>
      <c r="C42" s="26"/>
      <c r="D42" s="51"/>
      <c r="E42" s="51"/>
      <c r="F42" s="51">
        <f>SUM(C42:E42)</f>
        <v>0</v>
      </c>
      <c r="G42" s="51"/>
      <c r="H42" s="107"/>
      <c r="I42" s="51"/>
      <c r="J42" s="51"/>
      <c r="K42" s="51"/>
      <c r="L42" s="51"/>
      <c r="M42" s="51"/>
      <c r="N42" s="51">
        <f t="shared" si="8"/>
        <v>0</v>
      </c>
      <c r="O42" s="51"/>
      <c r="P42" s="51"/>
      <c r="Q42" s="51"/>
      <c r="R42" s="51"/>
      <c r="S42" s="51"/>
      <c r="T42" s="51"/>
      <c r="U42" s="51">
        <f>SUM(R42:T42)</f>
        <v>0</v>
      </c>
      <c r="V42" s="51"/>
      <c r="W42" s="51"/>
      <c r="X42" s="51"/>
      <c r="Y42" s="51">
        <f>SUM(V42:X42)</f>
        <v>0</v>
      </c>
      <c r="Z42" s="51"/>
      <c r="AA42" s="109"/>
      <c r="AC42" s="108"/>
      <c r="AD42" s="51"/>
      <c r="AE42" s="51"/>
      <c r="AF42" s="51"/>
      <c r="AG42" s="51"/>
      <c r="AH42" s="51"/>
      <c r="AI42" s="51"/>
      <c r="AJ42" s="51"/>
      <c r="AK42" s="51"/>
      <c r="AL42" s="109"/>
      <c r="AM42" s="197"/>
      <c r="AN42" s="197"/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  <c r="AZ42" s="197"/>
      <c r="BA42" s="197"/>
      <c r="BB42" s="197"/>
      <c r="BC42" s="197"/>
      <c r="BD42" s="197"/>
      <c r="BE42" s="197"/>
      <c r="BF42" s="197"/>
      <c r="BG42" s="197"/>
      <c r="BH42" s="197"/>
    </row>
    <row r="43" spans="1:60" ht="15.75" thickBot="1">
      <c r="A43" s="18"/>
      <c r="B43" s="38" t="s">
        <v>232</v>
      </c>
      <c r="C43" s="27"/>
      <c r="D43" s="99"/>
      <c r="E43" s="99"/>
      <c r="F43" s="61">
        <f>SUM(C43:E43)</f>
        <v>0</v>
      </c>
      <c r="G43" s="61"/>
      <c r="H43" s="42"/>
      <c r="I43" s="99"/>
      <c r="J43" s="99"/>
      <c r="K43" s="99"/>
      <c r="L43" s="99"/>
      <c r="M43" s="99"/>
      <c r="N43" s="99">
        <f t="shared" si="8"/>
        <v>0</v>
      </c>
      <c r="O43" s="99"/>
      <c r="P43" s="99"/>
      <c r="Q43" s="99"/>
      <c r="R43" s="99"/>
      <c r="S43" s="99"/>
      <c r="T43" s="99"/>
      <c r="U43" s="61">
        <f>SUM(R43:T43)</f>
        <v>0</v>
      </c>
      <c r="V43" s="99"/>
      <c r="W43" s="99"/>
      <c r="X43" s="99"/>
      <c r="Y43" s="61">
        <f>SUM(V43:X43)</f>
        <v>0</v>
      </c>
      <c r="Z43" s="99"/>
      <c r="AA43" s="100"/>
      <c r="AC43" s="104"/>
      <c r="AD43" s="99"/>
      <c r="AE43" s="99"/>
      <c r="AF43" s="99"/>
      <c r="AG43" s="99"/>
      <c r="AH43" s="99"/>
      <c r="AI43" s="99"/>
      <c r="AJ43" s="99"/>
      <c r="AK43" s="99"/>
      <c r="AL43" s="100"/>
      <c r="AM43" s="197"/>
      <c r="AN43" s="197"/>
      <c r="AO43" s="197"/>
      <c r="AP43" s="197"/>
      <c r="AQ43" s="197"/>
      <c r="AR43" s="197"/>
      <c r="AS43" s="197"/>
      <c r="AT43" s="197"/>
      <c r="AU43" s="197"/>
      <c r="AV43" s="197"/>
      <c r="AW43" s="197"/>
      <c r="AX43" s="197"/>
      <c r="AY43" s="197"/>
      <c r="AZ43" s="197"/>
      <c r="BA43" s="197"/>
      <c r="BB43" s="197"/>
      <c r="BC43" s="197"/>
      <c r="BD43" s="197"/>
      <c r="BE43" s="197"/>
      <c r="BF43" s="197"/>
      <c r="BG43" s="197"/>
      <c r="BH43" s="197"/>
    </row>
    <row r="44" spans="1:60" ht="15.75" thickBot="1">
      <c r="A44" s="12" t="s">
        <v>233</v>
      </c>
      <c r="B44" s="3" t="s">
        <v>234</v>
      </c>
      <c r="C44" s="23"/>
      <c r="D44" s="91"/>
      <c r="E44" s="91"/>
      <c r="F44" s="59">
        <f>SUM(C44:E44)</f>
        <v>0</v>
      </c>
      <c r="G44" s="59"/>
      <c r="H44" s="45"/>
      <c r="I44" s="91"/>
      <c r="J44" s="91"/>
      <c r="K44" s="91"/>
      <c r="L44" s="91"/>
      <c r="M44" s="91"/>
      <c r="N44" s="91">
        <f t="shared" si="8"/>
        <v>0</v>
      </c>
      <c r="O44" s="91"/>
      <c r="P44" s="91"/>
      <c r="Q44" s="91"/>
      <c r="R44" s="91"/>
      <c r="S44" s="91"/>
      <c r="T44" s="91"/>
      <c r="U44" s="59">
        <f>SUM(R44:T44)</f>
        <v>0</v>
      </c>
      <c r="V44" s="91"/>
      <c r="W44" s="91"/>
      <c r="X44" s="91"/>
      <c r="Y44" s="59">
        <f>SUM(V44:X44)</f>
        <v>0</v>
      </c>
      <c r="Z44" s="91"/>
      <c r="AA44" s="92"/>
      <c r="AC44" s="90"/>
      <c r="AD44" s="91"/>
      <c r="AE44" s="91"/>
      <c r="AF44" s="91"/>
      <c r="AG44" s="91"/>
      <c r="AH44" s="91"/>
      <c r="AI44" s="91"/>
      <c r="AJ44" s="91"/>
      <c r="AK44" s="91"/>
      <c r="AL44" s="92"/>
      <c r="AM44" s="197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97"/>
      <c r="BC44" s="197"/>
      <c r="BD44" s="197"/>
      <c r="BE44" s="197"/>
      <c r="BF44" s="197"/>
      <c r="BG44" s="197"/>
      <c r="BH44" s="197"/>
    </row>
    <row r="45" spans="1:60" ht="39" thickBot="1">
      <c r="A45" s="12" t="s">
        <v>235</v>
      </c>
      <c r="B45" s="3" t="s">
        <v>236</v>
      </c>
      <c r="C45" s="25">
        <f>SUM(C46:C48)</f>
        <v>0</v>
      </c>
      <c r="D45" s="94">
        <f>SUM(D46:D48)</f>
        <v>0</v>
      </c>
      <c r="E45" s="94">
        <f>SUM(E46:E48)</f>
        <v>0</v>
      </c>
      <c r="F45" s="60">
        <f>SUM(F46:F48)</f>
        <v>0</v>
      </c>
      <c r="G45" s="60">
        <f>SUM(G46:G48)</f>
        <v>1</v>
      </c>
      <c r="H45" s="45"/>
      <c r="I45" s="94">
        <f t="shared" ref="I45:AA45" si="22">SUM(I46:I48)</f>
        <v>0</v>
      </c>
      <c r="J45" s="94">
        <f t="shared" si="22"/>
        <v>0</v>
      </c>
      <c r="K45" s="94">
        <f t="shared" si="22"/>
        <v>0</v>
      </c>
      <c r="L45" s="94">
        <f t="shared" si="22"/>
        <v>0</v>
      </c>
      <c r="M45" s="94">
        <f t="shared" si="22"/>
        <v>0</v>
      </c>
      <c r="N45" s="94">
        <f t="shared" si="8"/>
        <v>0</v>
      </c>
      <c r="O45" s="94">
        <f t="shared" si="22"/>
        <v>0</v>
      </c>
      <c r="P45" s="94">
        <f t="shared" si="22"/>
        <v>474.65753424657305</v>
      </c>
      <c r="Q45" s="94">
        <f t="shared" si="22"/>
        <v>474.65753424657305</v>
      </c>
      <c r="R45" s="94">
        <f t="shared" si="22"/>
        <v>0</v>
      </c>
      <c r="S45" s="94">
        <f t="shared" si="22"/>
        <v>0</v>
      </c>
      <c r="T45" s="94">
        <f t="shared" si="22"/>
        <v>0</v>
      </c>
      <c r="U45" s="60">
        <f t="shared" si="22"/>
        <v>0</v>
      </c>
      <c r="V45" s="94">
        <f t="shared" si="22"/>
        <v>0</v>
      </c>
      <c r="W45" s="94">
        <f t="shared" si="22"/>
        <v>0</v>
      </c>
      <c r="X45" s="94">
        <f t="shared" si="22"/>
        <v>0</v>
      </c>
      <c r="Y45" s="60">
        <f>SUM(Y46:Y48)</f>
        <v>0</v>
      </c>
      <c r="Z45" s="94">
        <f t="shared" si="22"/>
        <v>0</v>
      </c>
      <c r="AA45" s="95">
        <f t="shared" si="22"/>
        <v>0</v>
      </c>
      <c r="AC45" s="93">
        <f t="shared" ref="AC45:AL45" si="23">SUM(AC46:AC48)</f>
        <v>0</v>
      </c>
      <c r="AD45" s="94">
        <f t="shared" si="23"/>
        <v>0</v>
      </c>
      <c r="AE45" s="94">
        <f t="shared" si="23"/>
        <v>0</v>
      </c>
      <c r="AF45" s="94">
        <f t="shared" si="23"/>
        <v>0</v>
      </c>
      <c r="AG45" s="94">
        <f t="shared" si="23"/>
        <v>0</v>
      </c>
      <c r="AH45" s="94">
        <f t="shared" si="23"/>
        <v>0</v>
      </c>
      <c r="AI45" s="94">
        <f t="shared" si="23"/>
        <v>0</v>
      </c>
      <c r="AJ45" s="94">
        <f t="shared" si="23"/>
        <v>0</v>
      </c>
      <c r="AK45" s="94">
        <f t="shared" si="23"/>
        <v>0</v>
      </c>
      <c r="AL45" s="95">
        <f t="shared" si="23"/>
        <v>0</v>
      </c>
      <c r="AM45" s="197"/>
      <c r="AN45" s="197"/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197"/>
      <c r="AZ45" s="197"/>
      <c r="BA45" s="197"/>
      <c r="BB45" s="197"/>
      <c r="BC45" s="197"/>
      <c r="BD45" s="197"/>
      <c r="BE45" s="197"/>
      <c r="BF45" s="197"/>
      <c r="BG45" s="197"/>
      <c r="BH45" s="197"/>
    </row>
    <row r="46" spans="1:60">
      <c r="A46" s="16"/>
      <c r="B46" s="9" t="s">
        <v>237</v>
      </c>
      <c r="C46" s="29"/>
      <c r="D46" s="52"/>
      <c r="E46" s="52"/>
      <c r="F46" s="52">
        <f>SUM(C46:E46)</f>
        <v>0</v>
      </c>
      <c r="G46" s="52"/>
      <c r="H46" s="43"/>
      <c r="I46" s="52"/>
      <c r="J46" s="52"/>
      <c r="K46" s="52"/>
      <c r="L46" s="52"/>
      <c r="M46" s="52"/>
      <c r="N46" s="52">
        <f t="shared" si="8"/>
        <v>0</v>
      </c>
      <c r="O46" s="52"/>
      <c r="P46" s="52"/>
      <c r="Q46" s="52"/>
      <c r="R46" s="52"/>
      <c r="S46" s="52"/>
      <c r="T46" s="52"/>
      <c r="U46" s="52">
        <f>SUM(R46:T46)</f>
        <v>0</v>
      </c>
      <c r="V46" s="52"/>
      <c r="W46" s="52"/>
      <c r="X46" s="52"/>
      <c r="Y46" s="52">
        <f>SUM(V46:X46)</f>
        <v>0</v>
      </c>
      <c r="Z46" s="52"/>
      <c r="AA46" s="111"/>
      <c r="AC46" s="110"/>
      <c r="AD46" s="52"/>
      <c r="AE46" s="52"/>
      <c r="AF46" s="52"/>
      <c r="AG46" s="52"/>
      <c r="AH46" s="52"/>
      <c r="AI46" s="52"/>
      <c r="AJ46" s="52"/>
      <c r="AK46" s="52"/>
      <c r="AL46" s="111"/>
      <c r="AM46" s="197"/>
      <c r="AN46" s="197"/>
      <c r="AO46" s="197"/>
      <c r="AP46" s="197"/>
      <c r="AQ46" s="197"/>
      <c r="AR46" s="197"/>
      <c r="AS46" s="197"/>
      <c r="AT46" s="197"/>
      <c r="AU46" s="197"/>
      <c r="AV46" s="197"/>
      <c r="AW46" s="197"/>
      <c r="AX46" s="197"/>
      <c r="AY46" s="197"/>
      <c r="AZ46" s="197"/>
      <c r="BA46" s="197"/>
      <c r="BB46" s="197"/>
      <c r="BC46" s="197"/>
      <c r="BD46" s="197"/>
      <c r="BE46" s="197"/>
      <c r="BF46" s="197"/>
      <c r="BG46" s="197"/>
      <c r="BH46" s="197"/>
    </row>
    <row r="47" spans="1:60">
      <c r="A47" s="17"/>
      <c r="B47" s="39" t="s">
        <v>238</v>
      </c>
      <c r="C47" s="106"/>
      <c r="D47" s="76"/>
      <c r="E47" s="76"/>
      <c r="F47" s="54">
        <f>SUM(C47:E47)</f>
        <v>0</v>
      </c>
      <c r="G47" s="54"/>
      <c r="H47" s="107"/>
      <c r="I47" s="76"/>
      <c r="J47" s="76"/>
      <c r="K47" s="76"/>
      <c r="L47" s="76"/>
      <c r="M47" s="76"/>
      <c r="N47" s="76">
        <f t="shared" si="8"/>
        <v>0</v>
      </c>
      <c r="O47" s="76"/>
      <c r="P47" s="76"/>
      <c r="Q47" s="76"/>
      <c r="R47" s="76"/>
      <c r="S47" s="76"/>
      <c r="T47" s="76"/>
      <c r="U47" s="54">
        <f>SUM(R47:T47)</f>
        <v>0</v>
      </c>
      <c r="V47" s="76"/>
      <c r="W47" s="76"/>
      <c r="X47" s="76"/>
      <c r="Y47" s="54">
        <f>SUM(V47:X47)</f>
        <v>0</v>
      </c>
      <c r="Z47" s="76"/>
      <c r="AA47" s="77"/>
      <c r="AC47" s="75"/>
      <c r="AD47" s="76"/>
      <c r="AE47" s="76"/>
      <c r="AF47" s="76"/>
      <c r="AG47" s="76"/>
      <c r="AH47" s="76"/>
      <c r="AI47" s="76"/>
      <c r="AJ47" s="76"/>
      <c r="AK47" s="76"/>
      <c r="AL47" s="77"/>
      <c r="AM47" s="197"/>
      <c r="AN47" s="197"/>
      <c r="AO47" s="197"/>
      <c r="AP47" s="197"/>
      <c r="AQ47" s="197"/>
      <c r="AR47" s="197"/>
      <c r="AS47" s="197"/>
      <c r="AT47" s="197"/>
      <c r="AU47" s="197"/>
      <c r="AV47" s="197"/>
      <c r="AW47" s="197"/>
      <c r="AX47" s="197"/>
      <c r="AY47" s="197"/>
      <c r="AZ47" s="197"/>
      <c r="BA47" s="197"/>
      <c r="BB47" s="197"/>
      <c r="BC47" s="197"/>
      <c r="BD47" s="197"/>
      <c r="BE47" s="197"/>
      <c r="BF47" s="197"/>
      <c r="BG47" s="197"/>
      <c r="BH47" s="197"/>
    </row>
    <row r="48" spans="1:60" ht="15.75" thickBot="1">
      <c r="A48" s="18"/>
      <c r="B48" s="10" t="s">
        <v>239</v>
      </c>
      <c r="C48" s="27"/>
      <c r="D48" s="99"/>
      <c r="E48" s="99"/>
      <c r="F48" s="61">
        <f>SUM(C48:E48)</f>
        <v>0</v>
      </c>
      <c r="G48" s="54">
        <v>1</v>
      </c>
      <c r="H48" s="107"/>
      <c r="I48" s="99"/>
      <c r="J48" s="99"/>
      <c r="K48" s="99"/>
      <c r="L48" s="99"/>
      <c r="M48" s="99"/>
      <c r="N48" s="99">
        <f t="shared" si="8"/>
        <v>0</v>
      </c>
      <c r="O48" s="99"/>
      <c r="P48" s="99">
        <v>474.65753424657305</v>
      </c>
      <c r="Q48" s="99">
        <v>474.65753424657305</v>
      </c>
      <c r="R48" s="99"/>
      <c r="S48" s="99"/>
      <c r="T48" s="99"/>
      <c r="U48" s="61">
        <f>SUM(R48:T48)</f>
        <v>0</v>
      </c>
      <c r="V48" s="99"/>
      <c r="W48" s="99"/>
      <c r="X48" s="99"/>
      <c r="Y48" s="61">
        <f>SUM(V48:X48)</f>
        <v>0</v>
      </c>
      <c r="Z48" s="99"/>
      <c r="AA48" s="100"/>
      <c r="AC48" s="104"/>
      <c r="AD48" s="99"/>
      <c r="AE48" s="99"/>
      <c r="AF48" s="99"/>
      <c r="AG48" s="99"/>
      <c r="AH48" s="99"/>
      <c r="AI48" s="99"/>
      <c r="AJ48" s="99"/>
      <c r="AK48" s="99"/>
      <c r="AL48" s="100"/>
      <c r="AM48" s="197"/>
      <c r="AN48" s="197"/>
      <c r="AO48" s="197"/>
      <c r="AP48" s="197"/>
      <c r="AQ48" s="197"/>
      <c r="AR48" s="197"/>
      <c r="AS48" s="197"/>
      <c r="AT48" s="197"/>
      <c r="AU48" s="197"/>
      <c r="AV48" s="197"/>
      <c r="AW48" s="197"/>
      <c r="AX48" s="197"/>
      <c r="AY48" s="197"/>
      <c r="AZ48" s="197"/>
      <c r="BA48" s="197"/>
      <c r="BB48" s="197"/>
      <c r="BC48" s="197"/>
      <c r="BD48" s="197"/>
      <c r="BE48" s="197"/>
      <c r="BF48" s="197"/>
      <c r="BG48" s="197"/>
      <c r="BH48" s="197"/>
    </row>
    <row r="49" spans="1:60" ht="15.75" thickBot="1">
      <c r="A49" s="12" t="s">
        <v>240</v>
      </c>
      <c r="B49" s="3" t="s">
        <v>241</v>
      </c>
      <c r="C49" s="30"/>
      <c r="D49" s="97"/>
      <c r="E49" s="97"/>
      <c r="F49" s="63">
        <f>SUM(C49:E49)</f>
        <v>0</v>
      </c>
      <c r="G49" s="63"/>
      <c r="H49" s="107"/>
      <c r="I49" s="97"/>
      <c r="J49" s="97"/>
      <c r="K49" s="97"/>
      <c r="L49" s="97"/>
      <c r="M49" s="97"/>
      <c r="N49" s="97">
        <f t="shared" si="8"/>
        <v>0</v>
      </c>
      <c r="O49" s="97"/>
      <c r="P49" s="97"/>
      <c r="Q49" s="97"/>
      <c r="R49" s="97"/>
      <c r="S49" s="97"/>
      <c r="T49" s="97"/>
      <c r="U49" s="63">
        <f>SUM(R49:T49)</f>
        <v>0</v>
      </c>
      <c r="V49" s="97"/>
      <c r="W49" s="97"/>
      <c r="X49" s="97"/>
      <c r="Y49" s="63">
        <f>SUM(V49:X49)</f>
        <v>0</v>
      </c>
      <c r="Z49" s="97"/>
      <c r="AA49" s="98"/>
      <c r="AC49" s="96"/>
      <c r="AD49" s="97"/>
      <c r="AE49" s="97"/>
      <c r="AF49" s="97"/>
      <c r="AG49" s="97"/>
      <c r="AH49" s="97"/>
      <c r="AI49" s="97"/>
      <c r="AJ49" s="97"/>
      <c r="AK49" s="97"/>
      <c r="AL49" s="98"/>
      <c r="AM49" s="197"/>
      <c r="AN49" s="197"/>
      <c r="AO49" s="197"/>
      <c r="AP49" s="197"/>
      <c r="AQ49" s="197"/>
      <c r="AR49" s="197"/>
      <c r="AS49" s="197"/>
      <c r="AT49" s="197"/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97"/>
      <c r="BG49" s="197"/>
      <c r="BH49" s="197"/>
    </row>
    <row r="50" spans="1:60" ht="15.75" thickBot="1">
      <c r="A50" s="231" t="s">
        <v>242</v>
      </c>
      <c r="B50" s="232"/>
      <c r="C50" s="32">
        <f>C11+C16+C17+C20+C21+C24+C28+C29+C30+C33+C34+C37+C38+C39+C40+C44+C45+C49</f>
        <v>35798</v>
      </c>
      <c r="D50" s="14">
        <f>D11+D16+D17+D20+D21+D24+D28+D29+D30+D33+D34+D37+D38+D39+D40+D44+D45+D49</f>
        <v>195464</v>
      </c>
      <c r="E50" s="14">
        <f>E11+E16+E17+E20+E21+E24+E28+E29+E30+E33+E34+E37+E38+E39+E40+E44+E45+E49</f>
        <v>13109</v>
      </c>
      <c r="F50" s="14">
        <f>F11+F16+F17+F20+F21+F24+F28+F29+F30+F33+F34+F37+F38+F39+F40+F44+F45+F49</f>
        <v>244371</v>
      </c>
      <c r="G50" s="14">
        <f>G11+G16+G17+G20+G21+G24+G28+G29+G30+G33+G34+G37+G38+G39+G40+G44+G45+G49</f>
        <v>196101</v>
      </c>
      <c r="H50" s="14">
        <f t="shared" ref="H50:AL50" si="24">H11+H16+H17+H20+H21+H24+H28+H29+H30+H33+H34+H37+H38+H39+H40+H44+H45+H49</f>
        <v>0</v>
      </c>
      <c r="I50" s="14">
        <f t="shared" si="24"/>
        <v>15004180.632987067</v>
      </c>
      <c r="J50" s="14">
        <f t="shared" si="24"/>
        <v>1853006.3294381569</v>
      </c>
      <c r="K50" s="14">
        <f>K11+K16+K17+K20+K21+K24+K28+K29+K30+K33+K34+K37+K38+K39+K40+K44+K45+K49</f>
        <v>8461599.0395045672</v>
      </c>
      <c r="L50" s="14">
        <f t="shared" si="24"/>
        <v>3406067.0919672237</v>
      </c>
      <c r="M50" s="14">
        <f t="shared" si="24"/>
        <v>2140606.8267095564</v>
      </c>
      <c r="N50" s="201">
        <f t="shared" si="8"/>
        <v>14008272.958181348</v>
      </c>
      <c r="O50" s="14">
        <f>O11+O16+O17+O20+O21+O24+O28+O29+O30+O33+O34+O37+O38+O39+O40+O44+O45+O49</f>
        <v>1638957.4556443254</v>
      </c>
      <c r="P50" s="14">
        <f t="shared" si="24"/>
        <v>10949148.135659182</v>
      </c>
      <c r="Q50" s="14">
        <f t="shared" si="24"/>
        <v>9184895.1280247662</v>
      </c>
      <c r="R50" s="14">
        <f t="shared" si="24"/>
        <v>3197718.0950826658</v>
      </c>
      <c r="S50" s="14">
        <f t="shared" si="24"/>
        <v>2754023.7131041633</v>
      </c>
      <c r="T50" s="14">
        <f t="shared" si="24"/>
        <v>2577955.4443570189</v>
      </c>
      <c r="U50" s="14">
        <f t="shared" si="24"/>
        <v>8529697.252543848</v>
      </c>
      <c r="V50" s="14">
        <f t="shared" si="24"/>
        <v>3069233.517082666</v>
      </c>
      <c r="W50" s="14">
        <f t="shared" si="24"/>
        <v>1363119.8991041635</v>
      </c>
      <c r="X50" s="14">
        <f t="shared" si="24"/>
        <v>2414330.6673570191</v>
      </c>
      <c r="Y50" s="14">
        <f t="shared" si="24"/>
        <v>6846684.0835438492</v>
      </c>
      <c r="Z50" s="14">
        <f>Z11+Z16+Z17+Z20+Z21+Z24+Z28+Z29+Z30+Z33+Z34+Z37+Z38+Z39+Z40+Z44+Z45+Z49</f>
        <v>8852256.9379239753</v>
      </c>
      <c r="AA50" s="15">
        <f t="shared" si="24"/>
        <v>7460380.0979239754</v>
      </c>
      <c r="AC50" s="49">
        <f t="shared" si="24"/>
        <v>0</v>
      </c>
      <c r="AD50" s="14">
        <f t="shared" si="24"/>
        <v>0</v>
      </c>
      <c r="AE50" s="14">
        <f t="shared" si="24"/>
        <v>0</v>
      </c>
      <c r="AF50" s="14">
        <f t="shared" si="24"/>
        <v>0</v>
      </c>
      <c r="AG50" s="14">
        <f t="shared" si="24"/>
        <v>0</v>
      </c>
      <c r="AH50" s="14">
        <f t="shared" si="24"/>
        <v>0</v>
      </c>
      <c r="AI50" s="14">
        <f t="shared" si="24"/>
        <v>0</v>
      </c>
      <c r="AJ50" s="14">
        <f t="shared" si="24"/>
        <v>0</v>
      </c>
      <c r="AK50" s="14">
        <f t="shared" si="24"/>
        <v>0</v>
      </c>
      <c r="AL50" s="15">
        <f t="shared" si="24"/>
        <v>0</v>
      </c>
      <c r="AM50" s="197"/>
      <c r="AN50" s="197"/>
      <c r="AO50" s="197"/>
      <c r="AP50" s="197"/>
      <c r="AQ50" s="197"/>
      <c r="AR50" s="197"/>
      <c r="AS50" s="197"/>
      <c r="AT50" s="197"/>
      <c r="AU50" s="197"/>
      <c r="AV50" s="197"/>
      <c r="AW50" s="197"/>
      <c r="AX50" s="197"/>
      <c r="AY50" s="197"/>
      <c r="AZ50" s="197"/>
      <c r="BA50" s="197"/>
      <c r="BB50" s="197"/>
      <c r="BC50" s="197"/>
      <c r="BD50" s="197"/>
      <c r="BE50" s="197"/>
      <c r="BF50" s="197"/>
      <c r="BG50" s="197"/>
      <c r="BH50" s="197"/>
    </row>
    <row r="51" spans="1:60">
      <c r="C51" s="197"/>
      <c r="D51" s="197"/>
      <c r="E51" s="197"/>
      <c r="F51" s="197"/>
      <c r="G51" s="197"/>
      <c r="I51" s="197"/>
      <c r="J51" s="197"/>
      <c r="K51" s="197"/>
      <c r="L51" s="197"/>
      <c r="M51" s="197"/>
      <c r="N51" s="197"/>
      <c r="R51" s="197"/>
      <c r="S51" s="197"/>
      <c r="T51" s="197"/>
      <c r="U51" s="197"/>
      <c r="V51" s="197"/>
      <c r="W51" s="197"/>
      <c r="X51" s="197"/>
      <c r="Y51" s="197"/>
      <c r="Z51" s="197"/>
      <c r="AA51" s="197"/>
      <c r="AM51" s="197"/>
      <c r="AN51" s="197"/>
      <c r="AO51" s="197"/>
      <c r="AP51" s="197"/>
      <c r="AQ51" s="197"/>
      <c r="AR51" s="197"/>
      <c r="AS51" s="197"/>
      <c r="AT51" s="197"/>
    </row>
    <row r="52" spans="1:60">
      <c r="C52" s="197"/>
      <c r="D52" s="197"/>
      <c r="E52" s="197"/>
      <c r="F52" s="197"/>
      <c r="R52" s="197"/>
      <c r="S52" s="197"/>
      <c r="T52" s="197"/>
      <c r="U52" s="197"/>
      <c r="V52" s="197"/>
      <c r="X52" s="197"/>
      <c r="Y52" s="197"/>
      <c r="AM52" s="197"/>
      <c r="AN52" s="197"/>
      <c r="AO52" s="197"/>
      <c r="AP52" s="197"/>
      <c r="AQ52" s="197"/>
      <c r="AR52" s="197"/>
      <c r="AS52" s="197"/>
      <c r="AT52" s="197"/>
    </row>
    <row r="53" spans="1:60">
      <c r="U53" s="197"/>
      <c r="V53" s="197"/>
      <c r="W53" s="197"/>
      <c r="X53" s="197"/>
      <c r="Y53" s="197"/>
      <c r="AM53" s="197"/>
      <c r="AN53" s="197"/>
      <c r="AO53" s="197"/>
      <c r="AP53" s="197"/>
      <c r="AQ53" s="197"/>
      <c r="AR53" s="197"/>
      <c r="AS53" s="197"/>
      <c r="AT53" s="197"/>
    </row>
    <row r="54" spans="1:60">
      <c r="U54" s="197"/>
      <c r="V54" s="197"/>
      <c r="W54" s="197"/>
      <c r="X54" s="197"/>
      <c r="Y54" s="197"/>
      <c r="AM54" s="197"/>
      <c r="AN54" s="197"/>
      <c r="AO54" s="197"/>
      <c r="AP54" s="197"/>
      <c r="AQ54" s="197"/>
      <c r="AR54" s="197"/>
      <c r="AS54" s="197"/>
      <c r="AT54" s="197"/>
    </row>
    <row r="55" spans="1:60">
      <c r="U55" s="197"/>
      <c r="Y55" s="197"/>
      <c r="AM55" s="197"/>
      <c r="AN55" s="197"/>
      <c r="AO55" s="197"/>
      <c r="AP55" s="197"/>
      <c r="AQ55" s="197"/>
      <c r="AR55" s="197"/>
      <c r="AS55" s="197"/>
      <c r="AT55" s="197"/>
    </row>
    <row r="56" spans="1:60">
      <c r="U56" s="197"/>
      <c r="V56" s="197"/>
      <c r="Y56" s="197"/>
      <c r="AM56" s="197"/>
      <c r="AN56" s="197"/>
      <c r="AO56" s="197"/>
      <c r="AP56" s="197"/>
      <c r="AQ56" s="197"/>
      <c r="AR56" s="197"/>
      <c r="AS56" s="197"/>
      <c r="AT56" s="197"/>
    </row>
  </sheetData>
  <mergeCells count="38">
    <mergeCell ref="A1:B1"/>
    <mergeCell ref="A8:A10"/>
    <mergeCell ref="B8:B10"/>
    <mergeCell ref="C9:F9"/>
    <mergeCell ref="C8:G8"/>
    <mergeCell ref="K8:O8"/>
    <mergeCell ref="K9:N9"/>
    <mergeCell ref="P8:Q8"/>
    <mergeCell ref="P9:P10"/>
    <mergeCell ref="Q9:Q10"/>
    <mergeCell ref="A50:B50"/>
    <mergeCell ref="C6:AA7"/>
    <mergeCell ref="AC6:AL7"/>
    <mergeCell ref="AE8:AF8"/>
    <mergeCell ref="AE9:AE10"/>
    <mergeCell ref="AF9:AF10"/>
    <mergeCell ref="AK8:AL8"/>
    <mergeCell ref="AK9:AK10"/>
    <mergeCell ref="AL9:AL10"/>
    <mergeCell ref="AG8:AH8"/>
    <mergeCell ref="Z8:AA8"/>
    <mergeCell ref="Z9:Z10"/>
    <mergeCell ref="H8:H10"/>
    <mergeCell ref="I8:J8"/>
    <mergeCell ref="I9:I10"/>
    <mergeCell ref="J9:J10"/>
    <mergeCell ref="AI9:AI10"/>
    <mergeCell ref="AJ9:AJ10"/>
    <mergeCell ref="R9:U9"/>
    <mergeCell ref="AC8:AD8"/>
    <mergeCell ref="AC9:AC10"/>
    <mergeCell ref="AD9:AD10"/>
    <mergeCell ref="AA9:AA10"/>
    <mergeCell ref="AG9:AG10"/>
    <mergeCell ref="AH9:AH10"/>
    <mergeCell ref="AI8:AJ8"/>
    <mergeCell ref="R8:Y8"/>
    <mergeCell ref="V9:Y9"/>
  </mergeCells>
  <pageMargins left="0.31" right="0.15748031496063" top="0.26" bottom="0.38" header="0.17" footer="0.15748031496063"/>
  <pageSetup scale="36" orientation="landscape" r:id="rId1"/>
  <headerFooter alignWithMargins="0">
    <oddFooter>Page &amp;P of &amp;N</oddFooter>
  </headerFooter>
  <ignoredErrors>
    <ignoredError sqref="C11:E11 I17:M17 C17:E17 G17 P11:R11 C21:E21 P17:R17" formulaRange="1"/>
    <ignoredError sqref="N45:N50 F13:F14 F23 F39:F50 F27:F29" unlockedFormula="1"/>
    <ignoredError sqref="F17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BS</vt:lpstr>
      <vt:lpstr>IS</vt:lpstr>
      <vt:lpstr>Insurance-Reinsurance</vt:lpstr>
      <vt:lpstr>BS!Print_Area</vt:lpstr>
      <vt:lpstr>IS!Print_Area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ISSS</dc:creator>
  <cp:keywords/>
  <dc:description/>
  <cp:lastModifiedBy>Salome Gloveli</cp:lastModifiedBy>
  <cp:revision/>
  <dcterms:created xsi:type="dcterms:W3CDTF">1996-10-14T23:33:28Z</dcterms:created>
  <dcterms:modified xsi:type="dcterms:W3CDTF">2025-05-07T08:45:10Z</dcterms:modified>
  <cp:category/>
  <cp:contentStatus/>
</cp:coreProperties>
</file>